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8" i="1"/>
  <c r="K28"/>
  <c r="J28"/>
  <c r="O28" s="1"/>
  <c r="J21"/>
  <c r="K21"/>
  <c r="L21"/>
  <c r="J22"/>
  <c r="O22" s="1"/>
  <c r="K22"/>
  <c r="L22"/>
  <c r="J23"/>
  <c r="K23"/>
  <c r="L23"/>
  <c r="J24"/>
  <c r="O24" s="1"/>
  <c r="K24"/>
  <c r="L24"/>
  <c r="J25"/>
  <c r="O25" s="1"/>
  <c r="K25"/>
  <c r="L25"/>
  <c r="J26"/>
  <c r="O26" s="1"/>
  <c r="K26"/>
  <c r="L26"/>
  <c r="J27"/>
  <c r="O27" s="1"/>
  <c r="K27"/>
  <c r="L27"/>
  <c r="L20"/>
  <c r="K20"/>
  <c r="J20"/>
  <c r="M28" l="1"/>
  <c r="N28" s="1"/>
  <c r="M27"/>
  <c r="N27" s="1"/>
  <c r="M21"/>
  <c r="N21" s="1"/>
  <c r="M26"/>
  <c r="N26" s="1"/>
  <c r="M25"/>
  <c r="N25" s="1"/>
  <c r="M24"/>
  <c r="N24" s="1"/>
  <c r="M23"/>
  <c r="N23" s="1"/>
  <c r="M22"/>
  <c r="N22" s="1"/>
  <c r="O23"/>
  <c r="O21"/>
  <c r="M20"/>
  <c r="N20" s="1"/>
  <c r="O20"/>
  <c r="C17" l="1"/>
</calcChain>
</file>

<file path=xl/sharedStrings.xml><?xml version="1.0" encoding="utf-8"?>
<sst xmlns="http://schemas.openxmlformats.org/spreadsheetml/2006/main" count="56" uniqueCount="45">
  <si>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</si>
  <si>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</si>
  <si>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</si>
  <si>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</si>
  <si>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</si>
  <si>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</si>
  <si>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</si>
  <si>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</si>
  <si>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</si>
  <si>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</si>
  <si>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</si>
  <si>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</si>
  <si>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</si>
  <si>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</si>
  <si>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</si>
  <si>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</si>
  <si>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</si>
  <si>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</si>
  <si>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</si>
  <si>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</si>
  <si>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</si>
  <si>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</si>
  <si>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</si>
  <si>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</si>
  <si>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</si>
  <si>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Металлический внешний тубус CLICKLINE 33500CM (или эквивалент)</t>
  </si>
  <si>
    <t>Шт.</t>
  </si>
  <si>
    <t>Щипцы-вставка CLICKLINE 33510UN (или эквивалент)</t>
  </si>
  <si>
    <t>Щипцы-вставка CLICKLINE 33510SR (или эквивалент)</t>
  </si>
  <si>
    <t>Рукоятка CLICKLINE 33131 (или эквивалент)</t>
  </si>
  <si>
    <t>Щипцы-вставка ROBI 38610ON (или эквивалент)</t>
  </si>
  <si>
    <t>Металлический внешний тубус ROBI® 38600 (или эквивалент)</t>
  </si>
  <si>
    <t>Рукоятка ROBI 38151 (или эквивалент)</t>
  </si>
  <si>
    <t>Вставка рабочая CLICKLINE 34310MA (или эквивалент)</t>
  </si>
  <si>
    <t>КП вх.2823 от 30.06.2021 г.</t>
  </si>
  <si>
    <t>КП вх.2824 от 30.06.2021 г.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</si>
  <si>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</si>
  <si>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605 682,00 (шестьсот пять тысяч шестьсот восемьдесят два) рубля.</t>
  </si>
  <si>
    <t>Приложение № 4</t>
  </si>
  <si>
    <t>№ 186-21н</t>
  </si>
  <si>
    <t>к Извещению о проведении закупки на поставку медицинских лапароскопических инструментов</t>
  </si>
  <si>
    <t xml:space="preserve"> путем запроса котировок в электронной форме, участниками которого </t>
  </si>
  <si>
    <t>могут являться только субъекты малого и среднего предпринимательства</t>
  </si>
  <si>
    <t>ИТОГО:</t>
  </si>
  <si>
    <t>КП вх.2824/1 от 30.06.2021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</si>
</sst>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topLeftCell="A13" zoomScale="85" zoomScaleNormal="85" zoomScalePageLayoutView="70" workbookViewId="0">
      <selection sqref="A1:O33"/>
    </sheetView>
  </sheetViews>
  <sheetFormatPr defaultColWidth="9.109375" defaultRowHeight="14.4"/>
  <cols>
    <col min="1" max="1" width="9.109375" style="13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22" t="s">
        <v>38</v>
      </c>
    </row>
    <row r="2" spans="1:15">
      <c r="B2" s="11"/>
      <c r="C2" s="11"/>
      <c r="D2" s="11"/>
      <c r="K2" s="11"/>
      <c r="L2" s="11"/>
      <c r="M2" s="11"/>
      <c r="N2" s="11"/>
      <c r="O2" s="22" t="s">
        <v>40</v>
      </c>
    </row>
    <row r="3" spans="1:15">
      <c r="B3" s="11"/>
      <c r="C3" s="11"/>
      <c r="D3" s="11"/>
      <c r="K3" s="11"/>
      <c r="L3" s="11"/>
      <c r="M3" s="11"/>
      <c r="N3" s="11"/>
      <c r="O3" s="22" t="s">
        <v>41</v>
      </c>
    </row>
    <row r="4" spans="1:15">
      <c r="A4" s="14"/>
      <c r="B4" s="14"/>
      <c r="C4" s="14"/>
      <c r="D4" s="14"/>
      <c r="K4" s="14"/>
      <c r="L4" s="14"/>
      <c r="M4" s="14"/>
      <c r="N4" s="14"/>
      <c r="O4" s="22" t="s">
        <v>42</v>
      </c>
    </row>
    <row r="5" spans="1:15">
      <c r="B5" s="11"/>
      <c r="C5" s="11"/>
      <c r="D5" s="11"/>
      <c r="K5" s="11"/>
      <c r="L5" s="11"/>
      <c r="M5" s="11"/>
      <c r="N5" s="11"/>
      <c r="O5" s="22" t="s">
        <v>39</v>
      </c>
    </row>
    <row r="6" spans="1:15">
      <c r="B6" s="11"/>
      <c r="C6" s="11"/>
      <c r="D6" s="11"/>
      <c r="K6" s="11"/>
      <c r="L6" s="11"/>
      <c r="M6" s="11"/>
      <c r="N6" s="11"/>
    </row>
    <row r="7" spans="1:15">
      <c r="B7" s="11"/>
      <c r="C7" s="11"/>
      <c r="D7" s="11"/>
      <c r="K7" s="11"/>
      <c r="L7" s="11"/>
      <c r="M7" s="11"/>
      <c r="N7" s="11"/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8" customHeigh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37" t="s">
        <v>20</v>
      </c>
      <c r="M12" s="37"/>
      <c r="N12" s="6"/>
      <c r="O12" s="4" t="s">
        <v>18</v>
      </c>
    </row>
    <row r="13" spans="1:15" ht="18">
      <c r="O13" s="5"/>
    </row>
    <row r="14" spans="1:15" s="24" customFormat="1" ht="18">
      <c r="A14" s="23"/>
      <c r="B14" s="37" t="s">
        <v>19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5"/>
    </row>
    <row r="15" spans="1:15" s="24" customFormat="1" ht="13.8">
      <c r="A15" s="23"/>
      <c r="B15" s="23"/>
      <c r="C15" s="23"/>
      <c r="D15" s="23"/>
      <c r="E15" s="4"/>
      <c r="F15" s="4"/>
      <c r="G15" s="4"/>
      <c r="H15" s="4"/>
      <c r="I15" s="4"/>
      <c r="J15" s="4"/>
      <c r="K15" s="23"/>
      <c r="L15" s="23"/>
      <c r="M15" s="23"/>
      <c r="N15" s="23"/>
      <c r="O15" s="4"/>
    </row>
    <row r="16" spans="1:15" s="24" customFormat="1" ht="13.8">
      <c r="A16" s="23"/>
      <c r="B16" s="23"/>
      <c r="C16" s="23"/>
      <c r="D16" s="23"/>
      <c r="E16" s="4"/>
      <c r="F16" s="4"/>
      <c r="G16" s="4"/>
      <c r="H16" s="4"/>
      <c r="I16" s="4"/>
      <c r="J16" s="4"/>
      <c r="K16" s="23"/>
      <c r="L16" s="23"/>
      <c r="M16" s="23"/>
      <c r="N16" s="23"/>
      <c r="O16" s="4"/>
    </row>
    <row r="17" spans="1:15" s="31" customFormat="1" ht="40.200000000000003" customHeight="1">
      <c r="A17" s="40" t="s">
        <v>14</v>
      </c>
      <c r="B17" s="41"/>
      <c r="C17" s="42">
        <f>SUMIF(O20:O28,"&gt;0")</f>
        <v>634227.33333333337</v>
      </c>
      <c r="D17" s="41"/>
      <c r="E17" s="28" t="s">
        <v>34</v>
      </c>
      <c r="F17" s="28" t="s">
        <v>35</v>
      </c>
      <c r="G17" s="28" t="s">
        <v>44</v>
      </c>
      <c r="H17" s="28"/>
      <c r="I17" s="29"/>
      <c r="J17" s="29"/>
      <c r="K17" s="30"/>
      <c r="L17" s="30"/>
      <c r="M17" s="30"/>
      <c r="N17" s="30"/>
      <c r="O17" s="29"/>
    </row>
    <row r="18" spans="1:15" s="31" customFormat="1" ht="30" customHeight="1">
      <c r="A18" s="45" t="s">
        <v>0</v>
      </c>
      <c r="B18" s="45" t="s">
        <v>1</v>
      </c>
      <c r="C18" s="45" t="s">
        <v>2</v>
      </c>
      <c r="D18" s="45"/>
      <c r="E18" s="29" t="s">
        <v>5</v>
      </c>
      <c r="F18" s="29" t="s">
        <v>7</v>
      </c>
      <c r="G18" s="29" t="s">
        <v>8</v>
      </c>
      <c r="H18" s="29" t="s">
        <v>22</v>
      </c>
      <c r="I18" s="29" t="s">
        <v>23</v>
      </c>
      <c r="J18" s="43" t="s">
        <v>15</v>
      </c>
      <c r="K18" s="45" t="s">
        <v>11</v>
      </c>
      <c r="L18" s="45" t="s">
        <v>12</v>
      </c>
      <c r="M18" s="45" t="s">
        <v>13</v>
      </c>
      <c r="N18" s="45" t="s">
        <v>9</v>
      </c>
      <c r="O18" s="39" t="s">
        <v>10</v>
      </c>
    </row>
    <row r="19" spans="1:15" s="31" customFormat="1" ht="13.2">
      <c r="A19" s="46"/>
      <c r="B19" s="46"/>
      <c r="C19" s="32" t="s">
        <v>3</v>
      </c>
      <c r="D19" s="32" t="s">
        <v>4</v>
      </c>
      <c r="E19" s="33" t="s">
        <v>6</v>
      </c>
      <c r="F19" s="33" t="s">
        <v>6</v>
      </c>
      <c r="G19" s="29" t="s">
        <v>6</v>
      </c>
      <c r="H19" s="29" t="s">
        <v>6</v>
      </c>
      <c r="I19" s="29" t="s">
        <v>6</v>
      </c>
      <c r="J19" s="44"/>
      <c r="K19" s="45"/>
      <c r="L19" s="45"/>
      <c r="M19" s="45"/>
      <c r="N19" s="45"/>
      <c r="O19" s="39"/>
    </row>
    <row r="20" spans="1:15" s="31" customFormat="1" ht="41.4" customHeight="1">
      <c r="A20" s="16">
        <v>1</v>
      </c>
      <c r="B20" s="20" t="s">
        <v>25</v>
      </c>
      <c r="C20" s="16" t="s">
        <v>26</v>
      </c>
      <c r="D20" s="16">
        <v>3</v>
      </c>
      <c r="E20" s="16">
        <v>19684</v>
      </c>
      <c r="F20" s="17">
        <v>20000</v>
      </c>
      <c r="G20" s="34">
        <v>22000</v>
      </c>
      <c r="H20" s="29"/>
      <c r="I20" s="29"/>
      <c r="J20" s="29">
        <f t="shared" ref="J20" si="0">AVERAGE(E20:I20)</f>
        <v>20561.333333333332</v>
      </c>
      <c r="K20" s="30">
        <f t="shared" ref="K20" si="1">COUNT(E20:I20)</f>
        <v>3</v>
      </c>
      <c r="L20" s="30">
        <f t="shared" ref="L20" si="2">STDEV(E20:I20)</f>
        <v>1255.9002083499201</v>
      </c>
      <c r="M20" s="30">
        <f t="shared" ref="M20" si="3">L20/J20*100</f>
        <v>6.1080679350394931</v>
      </c>
      <c r="N20" s="30" t="str">
        <f t="shared" ref="N20" si="4">IF(M20&lt;33,"ОДНОРОДНЫЕ","НЕОДНОРОДНЫЕ")</f>
        <v>ОДНОРОДНЫЕ</v>
      </c>
      <c r="O20" s="29">
        <f t="shared" ref="O20" si="5">D20*J20</f>
        <v>61684</v>
      </c>
    </row>
    <row r="21" spans="1:15" s="31" customFormat="1" ht="31.8" customHeight="1">
      <c r="A21" s="16">
        <v>2</v>
      </c>
      <c r="B21" s="21" t="s">
        <v>27</v>
      </c>
      <c r="C21" s="18" t="s">
        <v>26</v>
      </c>
      <c r="D21" s="18">
        <v>2</v>
      </c>
      <c r="E21" s="18">
        <v>31787</v>
      </c>
      <c r="F21" s="19">
        <v>33000</v>
      </c>
      <c r="G21" s="34">
        <v>35000</v>
      </c>
      <c r="H21" s="29"/>
      <c r="I21" s="29"/>
      <c r="J21" s="29">
        <f t="shared" ref="J21:J27" si="6">AVERAGE(E21:I21)</f>
        <v>33262.333333333336</v>
      </c>
      <c r="K21" s="30">
        <f t="shared" ref="K21:K27" si="7">COUNT(E21:I21)</f>
        <v>3</v>
      </c>
      <c r="L21" s="30">
        <f t="shared" ref="L21:L27" si="8">STDEV(E21:I21)</f>
        <v>1622.4846172870959</v>
      </c>
      <c r="M21" s="30">
        <f t="shared" ref="M21:M27" si="9">L21/J21*100</f>
        <v>4.8778436588546477</v>
      </c>
      <c r="N21" s="30" t="str">
        <f t="shared" ref="N21:N27" si="10">IF(M21&lt;33,"ОДНОРОДНЫЕ","НЕОДНОРОДНЫЕ")</f>
        <v>ОДНОРОДНЫЕ</v>
      </c>
      <c r="O21" s="29">
        <f t="shared" ref="O21:O27" si="11">D21*J21</f>
        <v>66524.666666666672</v>
      </c>
    </row>
    <row r="22" spans="1:15" s="31" customFormat="1" ht="30" customHeight="1">
      <c r="A22" s="16">
        <v>3</v>
      </c>
      <c r="B22" s="20" t="s">
        <v>28</v>
      </c>
      <c r="C22" s="16" t="s">
        <v>26</v>
      </c>
      <c r="D22" s="16">
        <v>1</v>
      </c>
      <c r="E22" s="16">
        <v>31787</v>
      </c>
      <c r="F22" s="17">
        <v>33000</v>
      </c>
      <c r="G22" s="34">
        <v>35000</v>
      </c>
      <c r="H22" s="29"/>
      <c r="I22" s="29"/>
      <c r="J22" s="29">
        <f t="shared" si="6"/>
        <v>33262.333333333336</v>
      </c>
      <c r="K22" s="30">
        <f t="shared" si="7"/>
        <v>3</v>
      </c>
      <c r="L22" s="30">
        <f t="shared" si="8"/>
        <v>1622.4846172870959</v>
      </c>
      <c r="M22" s="30">
        <f t="shared" si="9"/>
        <v>4.8778436588546477</v>
      </c>
      <c r="N22" s="30" t="str">
        <f t="shared" si="10"/>
        <v>ОДНОРОДНЫЕ</v>
      </c>
      <c r="O22" s="29">
        <f t="shared" si="11"/>
        <v>33262.333333333336</v>
      </c>
    </row>
    <row r="23" spans="1:15" s="31" customFormat="1" ht="29.4" customHeight="1">
      <c r="A23" s="16">
        <v>4</v>
      </c>
      <c r="B23" s="20" t="s">
        <v>29</v>
      </c>
      <c r="C23" s="16" t="s">
        <v>26</v>
      </c>
      <c r="D23" s="16">
        <v>3</v>
      </c>
      <c r="E23" s="16">
        <v>27531</v>
      </c>
      <c r="F23" s="17">
        <v>30000</v>
      </c>
      <c r="G23" s="34">
        <v>33000</v>
      </c>
      <c r="H23" s="29"/>
      <c r="I23" s="29"/>
      <c r="J23" s="29">
        <f t="shared" si="6"/>
        <v>30177</v>
      </c>
      <c r="K23" s="30">
        <f t="shared" si="7"/>
        <v>3</v>
      </c>
      <c r="L23" s="30">
        <f t="shared" si="8"/>
        <v>2738.7929823190361</v>
      </c>
      <c r="M23" s="30">
        <f t="shared" si="9"/>
        <v>9.0757629397191106</v>
      </c>
      <c r="N23" s="30" t="str">
        <f t="shared" si="10"/>
        <v>ОДНОРОДНЫЕ</v>
      </c>
      <c r="O23" s="29">
        <f t="shared" si="11"/>
        <v>90531</v>
      </c>
    </row>
    <row r="24" spans="1:15" s="31" customFormat="1" ht="33" customHeight="1">
      <c r="A24" s="16">
        <v>5</v>
      </c>
      <c r="B24" s="20" t="s">
        <v>30</v>
      </c>
      <c r="C24" s="16" t="s">
        <v>26</v>
      </c>
      <c r="D24" s="16">
        <v>2</v>
      </c>
      <c r="E24" s="16">
        <v>67697</v>
      </c>
      <c r="F24" s="17">
        <v>68000</v>
      </c>
      <c r="G24" s="34">
        <v>70000</v>
      </c>
      <c r="H24" s="29"/>
      <c r="I24" s="29"/>
      <c r="J24" s="29">
        <f t="shared" si="6"/>
        <v>68565.666666666672</v>
      </c>
      <c r="K24" s="30">
        <f t="shared" si="7"/>
        <v>3</v>
      </c>
      <c r="L24" s="30">
        <f t="shared" si="8"/>
        <v>1251.3737784263403</v>
      </c>
      <c r="M24" s="30">
        <f t="shared" si="9"/>
        <v>1.8250734504047315</v>
      </c>
      <c r="N24" s="30" t="str">
        <f t="shared" si="10"/>
        <v>ОДНОРОДНЫЕ</v>
      </c>
      <c r="O24" s="29">
        <f t="shared" si="11"/>
        <v>137131.33333333334</v>
      </c>
    </row>
    <row r="25" spans="1:15" s="31" customFormat="1" ht="32.4" customHeight="1">
      <c r="A25" s="16">
        <v>6</v>
      </c>
      <c r="B25" s="20" t="s">
        <v>31</v>
      </c>
      <c r="C25" s="16" t="s">
        <v>26</v>
      </c>
      <c r="D25" s="16">
        <v>2</v>
      </c>
      <c r="E25" s="16">
        <v>20482</v>
      </c>
      <c r="F25" s="17">
        <v>22000</v>
      </c>
      <c r="G25" s="34">
        <v>25000</v>
      </c>
      <c r="H25" s="29"/>
      <c r="I25" s="29"/>
      <c r="J25" s="29">
        <f t="shared" si="6"/>
        <v>22494</v>
      </c>
      <c r="K25" s="30">
        <f t="shared" si="7"/>
        <v>3</v>
      </c>
      <c r="L25" s="30">
        <f t="shared" si="8"/>
        <v>2299.1537573637829</v>
      </c>
      <c r="M25" s="30">
        <f t="shared" si="9"/>
        <v>10.221186793650675</v>
      </c>
      <c r="N25" s="30" t="str">
        <f t="shared" si="10"/>
        <v>ОДНОРОДНЫЕ</v>
      </c>
      <c r="O25" s="29">
        <f t="shared" si="11"/>
        <v>44988</v>
      </c>
    </row>
    <row r="26" spans="1:15" s="31" customFormat="1" ht="30" customHeight="1">
      <c r="A26" s="16">
        <v>7</v>
      </c>
      <c r="B26" s="21" t="s">
        <v>32</v>
      </c>
      <c r="C26" s="18" t="s">
        <v>26</v>
      </c>
      <c r="D26" s="18">
        <v>2</v>
      </c>
      <c r="E26" s="18">
        <v>60116</v>
      </c>
      <c r="F26" s="19">
        <v>62000</v>
      </c>
      <c r="G26" s="34">
        <v>65000</v>
      </c>
      <c r="H26" s="29"/>
      <c r="I26" s="29"/>
      <c r="J26" s="29">
        <f t="shared" si="6"/>
        <v>62372</v>
      </c>
      <c r="K26" s="30">
        <f t="shared" si="7"/>
        <v>3</v>
      </c>
      <c r="L26" s="30">
        <f t="shared" si="8"/>
        <v>2463.1589473681961</v>
      </c>
      <c r="M26" s="30">
        <f t="shared" si="9"/>
        <v>3.9491421589306035</v>
      </c>
      <c r="N26" s="30" t="str">
        <f t="shared" si="10"/>
        <v>ОДНОРОДНЫЕ</v>
      </c>
      <c r="O26" s="29">
        <f t="shared" si="11"/>
        <v>124744</v>
      </c>
    </row>
    <row r="27" spans="1:15" s="31" customFormat="1" ht="30.6" customHeight="1">
      <c r="A27" s="16">
        <v>8</v>
      </c>
      <c r="B27" s="20" t="s">
        <v>33</v>
      </c>
      <c r="C27" s="16" t="s">
        <v>26</v>
      </c>
      <c r="D27" s="16">
        <v>2</v>
      </c>
      <c r="E27" s="16">
        <v>36043</v>
      </c>
      <c r="F27" s="17">
        <v>37000</v>
      </c>
      <c r="G27" s="34">
        <v>40000</v>
      </c>
      <c r="H27" s="29"/>
      <c r="I27" s="29"/>
      <c r="J27" s="29">
        <f t="shared" si="6"/>
        <v>37681</v>
      </c>
      <c r="K27" s="30">
        <f t="shared" si="7"/>
        <v>3</v>
      </c>
      <c r="L27" s="30">
        <f t="shared" si="8"/>
        <v>2064.5297285338374</v>
      </c>
      <c r="M27" s="30">
        <f t="shared" si="9"/>
        <v>5.4789674598175138</v>
      </c>
      <c r="N27" s="30" t="str">
        <f t="shared" si="10"/>
        <v>ОДНОРОДНЫЕ</v>
      </c>
      <c r="O27" s="29">
        <f t="shared" si="11"/>
        <v>75362</v>
      </c>
    </row>
    <row r="28" spans="1:15" s="31" customFormat="1" ht="15" customHeight="1">
      <c r="A28" s="35">
        <v>9</v>
      </c>
      <c r="B28" s="15" t="s">
        <v>43</v>
      </c>
      <c r="C28" s="25"/>
      <c r="D28" s="26"/>
      <c r="E28" s="27">
        <v>605682</v>
      </c>
      <c r="F28" s="27">
        <v>627000</v>
      </c>
      <c r="G28" s="29">
        <v>670000</v>
      </c>
      <c r="H28" s="29"/>
      <c r="I28" s="29"/>
      <c r="J28" s="29">
        <f t="shared" ref="J28" si="12">AVERAGE(E28:I28)</f>
        <v>634227.33333333337</v>
      </c>
      <c r="K28" s="30">
        <f t="shared" ref="K28" si="13">COUNT(E28:I28)</f>
        <v>3</v>
      </c>
      <c r="L28" s="30">
        <f t="shared" ref="L28" si="14">STDEV(E28:I28)</f>
        <v>32762.433385409178</v>
      </c>
      <c r="M28" s="30">
        <f t="shared" ref="M28" si="15">L28/J28*100</f>
        <v>5.1657239704915234</v>
      </c>
      <c r="N28" s="30" t="str">
        <f t="shared" ref="N28" si="16">IF(M28&lt;33,"ОДНОРОДНЫЕ","НЕОДНОРОДНЫЕ")</f>
        <v>ОДНОРОДНЫЕ</v>
      </c>
      <c r="O28" s="29">
        <f t="shared" ref="O28" si="17">D28*J28</f>
        <v>0</v>
      </c>
    </row>
    <row r="29" spans="1:15" s="24" customFormat="1" ht="13.8">
      <c r="A29" s="23"/>
      <c r="B29" s="23"/>
      <c r="C29" s="23"/>
      <c r="D29" s="23"/>
      <c r="E29" s="4"/>
      <c r="F29" s="4"/>
      <c r="G29" s="4"/>
      <c r="H29" s="4"/>
      <c r="I29" s="4"/>
      <c r="J29" s="4"/>
      <c r="K29" s="23"/>
      <c r="L29" s="23"/>
      <c r="M29" s="23"/>
      <c r="N29" s="23"/>
      <c r="O29" s="4"/>
    </row>
    <row r="30" spans="1:15" s="8" customFormat="1" ht="14.4" customHeight="1">
      <c r="A30" s="38" t="s">
        <v>36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s="8" customFormat="1" ht="30" customHeight="1">
      <c r="A31" s="38" t="s">
        <v>24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s="8" customForma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s="12" customFormat="1" ht="30.6" customHeight="1">
      <c r="A33" s="36" t="s">
        <v>37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</sheetData>
  <mergeCells count="17">
    <mergeCell ref="C18:D18"/>
    <mergeCell ref="A33:O33"/>
    <mergeCell ref="L12:M12"/>
    <mergeCell ref="B14:N14"/>
    <mergeCell ref="A30:O30"/>
    <mergeCell ref="A31:O31"/>
    <mergeCell ref="A32:O32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28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8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7" right="0.19685039370078741" top="0.35433070866141736" bottom="0.35433070866141736" header="0.11811023622047245" footer="0.11811023622047245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2021-07-01T03:39:34Z</dcterms:modified>
</cp:coreProperties>
</file>