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3" i="1" l="1"/>
  <c r="L22" i="1"/>
  <c r="L26" i="1"/>
  <c r="M26" i="1" s="1"/>
  <c r="N26" i="1" s="1"/>
  <c r="K26" i="1"/>
  <c r="J26" i="1"/>
  <c r="O26" i="1" s="1"/>
  <c r="L25" i="1"/>
  <c r="K25" i="1"/>
  <c r="J25" i="1"/>
  <c r="L24" i="1"/>
  <c r="M24" i="1" s="1"/>
  <c r="N24" i="1" s="1"/>
  <c r="K24" i="1"/>
  <c r="J24" i="1"/>
  <c r="O24" i="1" s="1"/>
  <c r="L23" i="1"/>
  <c r="K23" i="1"/>
  <c r="M25" i="1" l="1"/>
  <c r="N25" i="1" s="1"/>
  <c r="M23" i="1"/>
  <c r="N23" i="1" s="1"/>
  <c r="O23" i="1"/>
  <c r="J22" i="1"/>
  <c r="O22" i="1" s="1"/>
  <c r="K22" i="1"/>
  <c r="C19" i="1"/>
  <c r="O25" i="1"/>
  <c r="M22" i="1" l="1"/>
  <c r="N22" i="1" s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<sst xmlns="http://schemas.openxmlformats.org/spreadsheetml/2006/main" count="45" uniqueCount="40">
  <si>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</si>
  <si>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</si>
  <si>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</si>
  <si>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</si>
  <si>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</si>
  <si>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</si>
  <si>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</si>
  <si>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</si>
  <si>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</si>
  <si>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</si>
  <si>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</si>
  <si>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</si>
  <si>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</si>
  <si>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</si>
  <si>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</si>
  <si>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</si>
  <si>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</si>
  <si>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</si>
  <si>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</si>
  <si>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</si>
  <si>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</si>
  <si>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</si>
  <si>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</si>
  <si>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</si>
  <si>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</si>
  <si>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мес.</t>
  </si>
  <si>
    <t>ТО приточных систем 28шт.</t>
  </si>
  <si>
    <t>ТО вытяжных систем 58шт.</t>
  </si>
  <si>
    <t>КП вх.4883 от 17.11.2021</t>
  </si>
  <si>
    <t>КП вх.4882 от 17.11.2021</t>
  </si>
  <si>
    <t>КП вх.4881 от 17.11.2021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</si>
  <si>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</si>
  <si>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</si>
  <si>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543 600,00 (пятьсот сорок три тысячи шестьсот) рублей.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</si>
  <si>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</si>
  <si>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</si>
  <si>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</si>
  <si>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</si>
  <si>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364-21н</t>
  </si>
  <si>
    <t>на оказание услуг по техническому обслуживанию приточных, вытяжных систем вентиляции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</si>
</sst>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85" zoomScaleNormal="85" zoomScalePageLayoutView="70" workbookViewId="0">
      <selection activeCell="P15" sqref="P15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5" t="s">
        <v>34</v>
      </c>
    </row>
    <row r="2" spans="1:15" ht="14.45" customHeight="1" x14ac:dyDescent="0.25">
      <c r="A2" s="13"/>
      <c r="B2" s="13"/>
      <c r="C2" s="13"/>
      <c r="D2" s="13"/>
      <c r="K2" s="13"/>
      <c r="L2" s="13"/>
      <c r="M2" s="13"/>
      <c r="N2" s="13"/>
      <c r="O2" s="35" t="s">
        <v>35</v>
      </c>
    </row>
    <row r="3" spans="1:15" ht="14.45" customHeight="1" x14ac:dyDescent="0.25">
      <c r="A3" s="13"/>
      <c r="B3" s="13"/>
      <c r="C3" s="13"/>
      <c r="D3" s="13"/>
      <c r="K3" s="13"/>
      <c r="L3" s="13"/>
      <c r="M3" s="13"/>
      <c r="N3" s="13"/>
      <c r="O3" s="35" t="s">
        <v>39</v>
      </c>
    </row>
    <row r="4" spans="1:15" ht="14.45" customHeight="1" x14ac:dyDescent="0.25">
      <c r="A4" s="13"/>
      <c r="B4" s="13"/>
      <c r="C4" s="13"/>
      <c r="D4" s="13"/>
      <c r="K4" s="13"/>
      <c r="L4" s="13"/>
      <c r="M4" s="13"/>
      <c r="N4" s="13"/>
      <c r="O4" s="35" t="s">
        <v>36</v>
      </c>
    </row>
    <row r="5" spans="1:15" x14ac:dyDescent="0.25">
      <c r="O5" s="35" t="s">
        <v>37</v>
      </c>
    </row>
    <row r="6" spans="1:15" x14ac:dyDescent="0.25">
      <c r="O6" s="35" t="s">
        <v>38</v>
      </c>
    </row>
    <row r="7" spans="1:15" hidden="1" x14ac:dyDescent="0.25"/>
    <row r="8" spans="1:15" hidden="1" x14ac:dyDescent="0.25">
      <c r="A8" s="22"/>
      <c r="B8" s="22"/>
      <c r="C8" s="22"/>
      <c r="D8" s="22"/>
      <c r="K8" s="22"/>
      <c r="L8" s="22"/>
      <c r="M8" s="22"/>
      <c r="N8" s="22"/>
    </row>
    <row r="10" spans="1:15" s="8" customFormat="1" x14ac:dyDescent="0.25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9" t="s">
        <v>16</v>
      </c>
    </row>
    <row r="11" spans="1:15" s="8" customForma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6"/>
      <c r="M11" s="6"/>
      <c r="N11" s="6"/>
      <c r="O11" s="10" t="s">
        <v>21</v>
      </c>
    </row>
    <row r="12" spans="1:15" s="8" customFormat="1" x14ac:dyDescent="0.25">
      <c r="A12" s="6"/>
      <c r="B12" s="6"/>
      <c r="C12" s="6"/>
      <c r="D12" s="6"/>
      <c r="E12" s="7"/>
      <c r="F12" s="7"/>
      <c r="G12" s="7"/>
      <c r="H12" s="7"/>
      <c r="I12" s="7"/>
      <c r="J12" s="7"/>
      <c r="K12" s="6"/>
      <c r="L12" s="6"/>
      <c r="M12" s="6"/>
      <c r="N12" s="6"/>
      <c r="O12" s="10" t="s">
        <v>17</v>
      </c>
    </row>
    <row r="13" spans="1:15" s="8" customFormat="1" ht="14.45" x14ac:dyDescent="0.3">
      <c r="A13" s="6"/>
      <c r="B13" s="6"/>
      <c r="C13" s="6"/>
      <c r="D13" s="6"/>
      <c r="E13" s="7"/>
      <c r="F13" s="7"/>
      <c r="G13" s="7"/>
      <c r="H13" s="7"/>
      <c r="I13" s="7"/>
      <c r="J13" s="7"/>
      <c r="K13" s="6"/>
      <c r="L13" s="6"/>
      <c r="M13" s="6"/>
      <c r="N13" s="6"/>
      <c r="O13" s="7"/>
    </row>
    <row r="14" spans="1:15" s="8" customFormat="1" ht="28.9" customHeight="1" x14ac:dyDescent="0.25">
      <c r="A14" s="6"/>
      <c r="B14" s="6"/>
      <c r="C14" s="6"/>
      <c r="D14" s="6"/>
      <c r="E14" s="7"/>
      <c r="F14" s="7"/>
      <c r="G14" s="7"/>
      <c r="H14" s="7"/>
      <c r="I14" s="7"/>
      <c r="J14" s="7"/>
      <c r="K14" s="6"/>
      <c r="L14" s="24" t="s">
        <v>20</v>
      </c>
      <c r="M14" s="24"/>
      <c r="N14" s="6"/>
      <c r="O14" s="4" t="s">
        <v>18</v>
      </c>
    </row>
    <row r="15" spans="1:15" ht="18" x14ac:dyDescent="0.3">
      <c r="A15" s="20"/>
      <c r="B15" s="20"/>
      <c r="C15" s="20"/>
      <c r="D15" s="20"/>
      <c r="K15" s="20"/>
      <c r="L15" s="20"/>
      <c r="M15" s="20"/>
      <c r="N15" s="20"/>
      <c r="O15" s="5"/>
    </row>
    <row r="16" spans="1:15" ht="18.75" x14ac:dyDescent="0.25">
      <c r="A16" s="20"/>
      <c r="B16" s="25" t="s">
        <v>19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5"/>
    </row>
    <row r="17" spans="1:15" ht="14.45" hidden="1" x14ac:dyDescent="0.3">
      <c r="A17" s="20"/>
      <c r="B17" s="20"/>
      <c r="C17" s="20"/>
      <c r="D17" s="20"/>
      <c r="K17" s="20"/>
      <c r="L17" s="20"/>
      <c r="M17" s="20"/>
      <c r="N17" s="20"/>
    </row>
    <row r="18" spans="1:15" ht="14.45" x14ac:dyDescent="0.3">
      <c r="A18" s="20"/>
      <c r="B18" s="20"/>
      <c r="C18" s="20"/>
      <c r="D18" s="20"/>
      <c r="K18" s="20"/>
      <c r="L18" s="20"/>
      <c r="M18" s="20"/>
      <c r="N18" s="20"/>
    </row>
    <row r="19" spans="1:15" s="6" customFormat="1" ht="28.5" customHeight="1" x14ac:dyDescent="0.25">
      <c r="A19" s="26" t="s">
        <v>14</v>
      </c>
      <c r="B19" s="27"/>
      <c r="C19" s="28">
        <f>SUMIF(O22:O26,"&gt;0")</f>
        <v>547552</v>
      </c>
      <c r="D19" s="27"/>
      <c r="E19" s="12" t="s">
        <v>28</v>
      </c>
      <c r="F19" s="12" t="s">
        <v>29</v>
      </c>
      <c r="G19" s="12" t="s">
        <v>30</v>
      </c>
      <c r="H19" s="12"/>
      <c r="I19" s="11"/>
      <c r="J19" s="21"/>
      <c r="K19" s="19"/>
      <c r="L19" s="19"/>
      <c r="M19" s="19"/>
      <c r="N19" s="19"/>
      <c r="O19" s="21"/>
    </row>
    <row r="20" spans="1:15" s="6" customFormat="1" ht="30" customHeight="1" x14ac:dyDescent="0.25">
      <c r="A20" s="29" t="s">
        <v>0</v>
      </c>
      <c r="B20" s="29" t="s">
        <v>1</v>
      </c>
      <c r="C20" s="29" t="s">
        <v>2</v>
      </c>
      <c r="D20" s="29"/>
      <c r="E20" s="21" t="s">
        <v>5</v>
      </c>
      <c r="F20" s="21" t="s">
        <v>7</v>
      </c>
      <c r="G20" s="21" t="s">
        <v>8</v>
      </c>
      <c r="H20" s="11" t="s">
        <v>22</v>
      </c>
      <c r="I20" s="11" t="s">
        <v>23</v>
      </c>
      <c r="J20" s="31" t="s">
        <v>15</v>
      </c>
      <c r="K20" s="29" t="s">
        <v>11</v>
      </c>
      <c r="L20" s="29" t="s">
        <v>12</v>
      </c>
      <c r="M20" s="29" t="s">
        <v>13</v>
      </c>
      <c r="N20" s="29" t="s">
        <v>9</v>
      </c>
      <c r="O20" s="30" t="s">
        <v>10</v>
      </c>
    </row>
    <row r="21" spans="1:15" s="6" customFormat="1" ht="30" x14ac:dyDescent="0.25">
      <c r="A21" s="29"/>
      <c r="B21" s="29"/>
      <c r="C21" s="19" t="s">
        <v>3</v>
      </c>
      <c r="D21" s="19" t="s">
        <v>4</v>
      </c>
      <c r="E21" s="21" t="s">
        <v>6</v>
      </c>
      <c r="F21" s="21" t="s">
        <v>6</v>
      </c>
      <c r="G21" s="21" t="s">
        <v>6</v>
      </c>
      <c r="H21" s="21" t="s">
        <v>6</v>
      </c>
      <c r="I21" s="21" t="s">
        <v>6</v>
      </c>
      <c r="J21" s="32"/>
      <c r="K21" s="29"/>
      <c r="L21" s="29"/>
      <c r="M21" s="29"/>
      <c r="N21" s="29"/>
      <c r="O21" s="30"/>
    </row>
    <row r="22" spans="1:15" s="6" customFormat="1" ht="18.600000000000001" customHeight="1" x14ac:dyDescent="0.25">
      <c r="A22" s="19">
        <v>1</v>
      </c>
      <c r="B22" s="15" t="s">
        <v>26</v>
      </c>
      <c r="C22" s="15" t="s">
        <v>25</v>
      </c>
      <c r="D22" s="17">
        <v>12</v>
      </c>
      <c r="E22" s="21">
        <v>30800</v>
      </c>
      <c r="F22" s="21">
        <v>28000</v>
      </c>
      <c r="G22" s="21">
        <v>31108</v>
      </c>
      <c r="H22" s="21"/>
      <c r="I22" s="21"/>
      <c r="J22" s="21">
        <f t="shared" ref="J22:J25" si="0">AVERAGE(E22:I22)</f>
        <v>29969.333333333332</v>
      </c>
      <c r="K22" s="19">
        <f t="shared" ref="K22:K25" si="1">COUNT(E22:I22)</f>
        <v>3</v>
      </c>
      <c r="L22" s="19">
        <f t="shared" ref="L22:L25" si="2">STDEV(E22:I22)</f>
        <v>1712.4314098186046</v>
      </c>
      <c r="M22" s="19">
        <f t="shared" ref="M22:M25" si="3">L22/J22*100</f>
        <v>5.713945621586304</v>
      </c>
      <c r="N22" s="19" t="str">
        <f t="shared" ref="N22:N25" si="4">IF(M22&lt;33,"ОДНОРОДНЫЕ","НЕОДНОРОДНЫЕ")</f>
        <v>ОДНОРОДНЫЕ</v>
      </c>
      <c r="O22" s="21">
        <f t="shared" ref="O22:O25" si="5">D22*J22</f>
        <v>359632</v>
      </c>
    </row>
    <row r="23" spans="1:15" s="6" customFormat="1" ht="17.45" customHeight="1" x14ac:dyDescent="0.25">
      <c r="A23" s="19">
        <v>2</v>
      </c>
      <c r="B23" s="15" t="s">
        <v>27</v>
      </c>
      <c r="C23" s="15" t="s">
        <v>25</v>
      </c>
      <c r="D23" s="17">
        <v>12</v>
      </c>
      <c r="E23" s="21">
        <v>14500</v>
      </c>
      <c r="F23" s="21">
        <v>17400</v>
      </c>
      <c r="G23" s="21">
        <v>15080</v>
      </c>
      <c r="H23" s="21"/>
      <c r="I23" s="21"/>
      <c r="J23" s="21">
        <f t="shared" si="0"/>
        <v>15660</v>
      </c>
      <c r="K23" s="19">
        <f t="shared" si="1"/>
        <v>3</v>
      </c>
      <c r="L23" s="19">
        <f t="shared" si="2"/>
        <v>1534.5357604174626</v>
      </c>
      <c r="M23" s="19">
        <f t="shared" si="3"/>
        <v>9.7990789298688536</v>
      </c>
      <c r="N23" s="19" t="str">
        <f t="shared" si="4"/>
        <v>ОДНОРОДНЫЕ</v>
      </c>
      <c r="O23" s="21">
        <f t="shared" si="5"/>
        <v>187920</v>
      </c>
    </row>
    <row r="24" spans="1:15" s="6" customFormat="1" ht="30" x14ac:dyDescent="0.25">
      <c r="A24" s="19">
        <v>3</v>
      </c>
      <c r="B24" s="15" t="s">
        <v>31</v>
      </c>
      <c r="C24" s="15"/>
      <c r="D24" s="18"/>
      <c r="E24" s="21">
        <v>543600</v>
      </c>
      <c r="F24" s="21">
        <v>544800</v>
      </c>
      <c r="G24" s="21">
        <v>554256</v>
      </c>
      <c r="H24" s="21"/>
      <c r="I24" s="21"/>
      <c r="J24" s="21">
        <f t="shared" si="0"/>
        <v>547552</v>
      </c>
      <c r="K24" s="19">
        <f t="shared" si="1"/>
        <v>3</v>
      </c>
      <c r="L24" s="19">
        <f t="shared" si="2"/>
        <v>5836.7552629864476</v>
      </c>
      <c r="M24" s="19">
        <f t="shared" si="3"/>
        <v>1.0659727775602039</v>
      </c>
      <c r="N24" s="19" t="str">
        <f t="shared" si="4"/>
        <v>ОДНОРОДНЫЕ</v>
      </c>
      <c r="O24" s="21">
        <f t="shared" si="5"/>
        <v>0</v>
      </c>
    </row>
    <row r="25" spans="1:15" s="6" customFormat="1" ht="14.45" hidden="1" x14ac:dyDescent="0.3">
      <c r="A25" s="19">
        <v>4</v>
      </c>
      <c r="B25" s="14"/>
      <c r="C25" s="15"/>
      <c r="D25" s="16"/>
      <c r="E25" s="21"/>
      <c r="F25" s="21"/>
      <c r="G25" s="21"/>
      <c r="H25" s="21"/>
      <c r="I25" s="21"/>
      <c r="J25" s="21" t="e">
        <f t="shared" si="0"/>
        <v>#DIV/0!</v>
      </c>
      <c r="K25" s="19">
        <f t="shared" si="1"/>
        <v>0</v>
      </c>
      <c r="L25" s="19" t="e">
        <f t="shared" si="2"/>
        <v>#DIV/0!</v>
      </c>
      <c r="M25" s="19" t="e">
        <f t="shared" si="3"/>
        <v>#DIV/0!</v>
      </c>
      <c r="N25" s="19" t="e">
        <f t="shared" si="4"/>
        <v>#DIV/0!</v>
      </c>
      <c r="O25" s="21" t="e">
        <f t="shared" si="5"/>
        <v>#DIV/0!</v>
      </c>
    </row>
    <row r="26" spans="1:15" s="6" customFormat="1" ht="14.45" hidden="1" customHeight="1" x14ac:dyDescent="0.3">
      <c r="A26" s="19">
        <v>5</v>
      </c>
      <c r="B26" s="14"/>
      <c r="C26" s="15"/>
      <c r="D26" s="16"/>
      <c r="E26" s="21"/>
      <c r="F26" s="21"/>
      <c r="G26" s="21"/>
      <c r="H26" s="21"/>
      <c r="I26" s="21"/>
      <c r="J26" s="21" t="e">
        <f>AVERAGE(E26:I26)</f>
        <v>#DIV/0!</v>
      </c>
      <c r="K26" s="19">
        <f>COUNT(E26:I26)</f>
        <v>0</v>
      </c>
      <c r="L26" s="19" t="e">
        <f>STDEV(E26:I26)</f>
        <v>#DIV/0!</v>
      </c>
      <c r="M26" s="19" t="e">
        <f>L26/J26*100</f>
        <v>#DIV/0!</v>
      </c>
      <c r="N26" s="19" t="e">
        <f>IF(M26&lt;33,"ОДНОРОДНЫЕ","НЕОДНОРОДНЫЕ")</f>
        <v>#DIV/0!</v>
      </c>
      <c r="O26" s="21" t="e">
        <f>D26*J26</f>
        <v>#DIV/0!</v>
      </c>
    </row>
    <row r="27" spans="1:15" s="8" customFormat="1" ht="14.45" x14ac:dyDescent="0.3">
      <c r="A27" s="6"/>
      <c r="B27" s="6"/>
      <c r="C27" s="6"/>
      <c r="D27" s="6"/>
      <c r="E27" s="7"/>
      <c r="F27" s="7"/>
      <c r="G27" s="7"/>
      <c r="H27" s="7"/>
      <c r="I27" s="7"/>
      <c r="J27" s="7"/>
      <c r="K27" s="6"/>
      <c r="L27" s="6"/>
      <c r="M27" s="6"/>
      <c r="N27" s="6"/>
      <c r="O27" s="7"/>
    </row>
    <row r="28" spans="1:15" s="23" customFormat="1" ht="30" customHeight="1" x14ac:dyDescent="0.25">
      <c r="A28" s="33" t="s">
        <v>32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5" s="23" customFormat="1" ht="30" customHeight="1" x14ac:dyDescent="0.25">
      <c r="A29" s="33" t="s">
        <v>24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</row>
    <row r="30" spans="1:15" s="23" customFormat="1" ht="15.7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1:15" s="23" customFormat="1" ht="30" customHeight="1" x14ac:dyDescent="0.25">
      <c r="A31" s="34" t="s">
        <v>33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</sheetData>
  <mergeCells count="17">
    <mergeCell ref="A29:O29"/>
    <mergeCell ref="A30:O30"/>
    <mergeCell ref="A31:O31"/>
    <mergeCell ref="L20:L21"/>
    <mergeCell ref="M20:M21"/>
    <mergeCell ref="N20:N21"/>
    <mergeCell ref="O20:O21"/>
    <mergeCell ref="A20:A21"/>
    <mergeCell ref="B20:B21"/>
    <mergeCell ref="C20:D20"/>
    <mergeCell ref="J20:J21"/>
    <mergeCell ref="K20:K21"/>
    <mergeCell ref="A28:O28"/>
    <mergeCell ref="L14:M14"/>
    <mergeCell ref="B16:N16"/>
    <mergeCell ref="A19:B19"/>
    <mergeCell ref="C19:D19"/>
  </mergeCells>
  <conditionalFormatting sqref="N26">
    <cfRule type="containsText" dxfId="11" priority="10" operator="containsText" text="НЕ">
      <formula>NOT(ISERROR(SEARCH("НЕ",N26)))</formula>
    </cfRule>
    <cfRule type="containsText" dxfId="10" priority="11" operator="containsText" text="ОДНОРОДНЫЕ">
      <formula>NOT(ISERROR(SEARCH("ОДНОРОДНЫЕ",N26)))</formula>
    </cfRule>
    <cfRule type="containsText" dxfId="9" priority="12" operator="containsText" text="НЕОДНОРОДНЫЕ">
      <formula>NOT(ISERROR(SEARCH("НЕОДНОРОДНЫЕ",N26)))</formula>
    </cfRule>
  </conditionalFormatting>
  <conditionalFormatting sqref="N26">
    <cfRule type="containsText" dxfId="8" priority="7" operator="containsText" text="НЕОДНОРОДНЫЕ">
      <formula>NOT(ISERROR(SEARCH("НЕОДНОРОДНЫЕ",N26)))</formula>
    </cfRule>
    <cfRule type="containsText" dxfId="7" priority="8" operator="containsText" text="ОДНОРОДНЫЕ">
      <formula>NOT(ISERROR(SEARCH("ОДНОРОДНЫЕ",N26)))</formula>
    </cfRule>
    <cfRule type="containsText" dxfId="6" priority="9" operator="containsText" text="НЕОДНОРОДНЫЕ">
      <formula>NOT(ISERROR(SEARCH("НЕОДНОРОДНЫЕ",N26)))</formula>
    </cfRule>
  </conditionalFormatting>
  <conditionalFormatting sqref="N22:N25">
    <cfRule type="containsText" dxfId="5" priority="4" operator="containsText" text="НЕ">
      <formula>NOT(ISERROR(SEARCH("НЕ",N22)))</formula>
    </cfRule>
    <cfRule type="containsText" dxfId="4" priority="5" operator="containsText" text="ОДНОРОДНЫЕ">
      <formula>NOT(ISERROR(SEARCH("ОДНОРОДНЫЕ",N22)))</formula>
    </cfRule>
    <cfRule type="containsText" dxfId="3" priority="6" operator="containsText" text="НЕОДНОРОДНЫЕ">
      <formula>NOT(ISERROR(SEARCH("НЕОДНОРОДНЫЕ",N22)))</formula>
    </cfRule>
  </conditionalFormatting>
  <conditionalFormatting sqref="N22:N25">
    <cfRule type="containsText" dxfId="2" priority="1" operator="containsText" text="НЕОДНОРОДНЫЕ">
      <formula>NOT(ISERROR(SEARCH("НЕОДНОРОДНЫЕ",N22)))</formula>
    </cfRule>
    <cfRule type="containsText" dxfId="1" priority="2" operator="containsText" text="ОДНОРОДНЫЕ">
      <formula>NOT(ISERROR(SEARCH("ОДНОРОДНЫЕ",N22)))</formula>
    </cfRule>
    <cfRule type="containsText" dxfId="0" priority="3" operator="containsText" text="НЕОДНОРОДНЫЕ">
      <formula>NOT(ISERROR(SEARCH("НЕОДНОРОДНЫЕ",N22)))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2021-12-23T05:48:02Z</dcterms:modified>
</cp:coreProperties>
</file>