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N24" i="1" s="1"/>
  <c r="K21" i="1"/>
  <c r="M23" i="1"/>
  <c r="N23" i="1" s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<sst xmlns="http://schemas.openxmlformats.org/spreadsheetml/2006/main" count="49" uniqueCount="42">
  <si>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</si>
  <si>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</si>
  <si>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</si>
  <si>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</si>
  <si>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</si>
  <si>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</si>
  <si>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</si>
  <si>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</si>
  <si>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</si>
  <si>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</si>
  <si>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</si>
  <si>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</si>
  <si>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</si>
  <si>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</si>
  <si>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</si>
  <si>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</si>
  <si>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</si>
  <si>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</si>
  <si>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</si>
  <si>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</si>
  <si>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</si>
  <si>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</si>
  <si>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</si>
  <si>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</si>
  <si>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</si>
  <si>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</si>
  <si>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система инфузионная для переливания растворов</t>
  </si>
  <si>
    <t>система инфузионная для переливания растворов двухходовая</t>
  </si>
  <si>
    <t>система инфузионная для переливания растворов четырехходовая</t>
  </si>
  <si>
    <t>система трансфузинонная для крови и кровезаменителей</t>
  </si>
  <si>
    <t>ИТОГО:</t>
  </si>
  <si>
    <t>КП вх.5382 от 14.12.2021</t>
  </si>
  <si>
    <t>КП вх.5383 от 14.12.2021</t>
  </si>
  <si>
    <t>КП вх.5384 от 14.12.2021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</si>
  <si>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</si>
  <si>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900 300,00 (девятьсот тысяч триста)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</si>
  <si>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</si>
  <si>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</si>
  <si>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</si>
  <si>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</si>
  <si>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359-21н</t>
  </si>
  <si>
    <t>на поставку систем инфузионных, трансфузионных одноразовых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</si>
</sst>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36</v>
      </c>
    </row>
    <row r="2" spans="1:15" x14ac:dyDescent="0.25">
      <c r="A2" s="27"/>
      <c r="B2" s="27"/>
      <c r="C2" s="27"/>
      <c r="D2" s="27"/>
      <c r="K2" s="27"/>
      <c r="L2" s="27"/>
      <c r="M2" s="27"/>
      <c r="N2" s="27"/>
      <c r="O2" s="40" t="s">
        <v>37</v>
      </c>
    </row>
    <row r="3" spans="1:15" ht="14.45" customHeight="1" x14ac:dyDescent="0.25">
      <c r="A3" s="11"/>
      <c r="B3" s="11"/>
      <c r="C3" s="11"/>
      <c r="D3" s="11"/>
      <c r="K3" s="11"/>
      <c r="L3" s="11"/>
      <c r="M3" s="11"/>
      <c r="N3" s="11"/>
      <c r="O3" s="40" t="s">
        <v>41</v>
      </c>
    </row>
    <row r="4" spans="1:15" ht="14.45" customHeight="1" x14ac:dyDescent="0.25">
      <c r="A4" s="11"/>
      <c r="B4" s="11"/>
      <c r="C4" s="11"/>
      <c r="D4" s="11"/>
      <c r="K4" s="11"/>
      <c r="L4" s="11"/>
      <c r="M4" s="11"/>
      <c r="N4" s="11"/>
      <c r="O4" s="40" t="s">
        <v>38</v>
      </c>
    </row>
    <row r="5" spans="1:15" ht="14.45" customHeight="1" x14ac:dyDescent="0.25">
      <c r="A5" s="11"/>
      <c r="B5" s="11"/>
      <c r="C5" s="11"/>
      <c r="D5" s="11"/>
      <c r="K5" s="11"/>
      <c r="L5" s="11"/>
      <c r="M5" s="11"/>
      <c r="N5" s="11"/>
      <c r="O5" s="40" t="s">
        <v>39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40" t="s">
        <v>40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30" t="s">
        <v>20</v>
      </c>
      <c r="M12" s="30"/>
      <c r="N12" s="6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t="14.25" hidden="1" customHeight="1" x14ac:dyDescent="0.25"/>
    <row r="17" spans="1:15" s="16" customFormat="1" ht="45.6" customHeight="1" x14ac:dyDescent="0.25">
      <c r="A17" s="33" t="s">
        <v>14</v>
      </c>
      <c r="B17" s="34"/>
      <c r="C17" s="35">
        <f>SUMIF(O20:O24,"&gt;0")</f>
        <v>943400</v>
      </c>
      <c r="D17" s="34"/>
      <c r="E17" s="13" t="s">
        <v>31</v>
      </c>
      <c r="F17" s="13" t="s">
        <v>32</v>
      </c>
      <c r="G17" s="13" t="s">
        <v>33</v>
      </c>
      <c r="H17" s="13"/>
      <c r="I17" s="13"/>
      <c r="J17" s="14"/>
      <c r="K17" s="15"/>
      <c r="L17" s="15"/>
      <c r="M17" s="15"/>
      <c r="N17" s="15"/>
      <c r="O17" s="14"/>
    </row>
    <row r="18" spans="1:15" s="16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6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2" t="s">
        <v>10</v>
      </c>
    </row>
    <row r="19" spans="1:15" s="16" customFormat="1" ht="12.75" x14ac:dyDescent="0.25">
      <c r="A19" s="29"/>
      <c r="B19" s="29"/>
      <c r="C19" s="15" t="s">
        <v>3</v>
      </c>
      <c r="D19" s="15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7"/>
      <c r="K19" s="29"/>
      <c r="L19" s="29"/>
      <c r="M19" s="29"/>
      <c r="N19" s="29"/>
      <c r="O19" s="32"/>
    </row>
    <row r="20" spans="1:15" s="16" customFormat="1" ht="29.45" customHeight="1" x14ac:dyDescent="0.25">
      <c r="A20" s="19">
        <v>1</v>
      </c>
      <c r="B20" s="22" t="s">
        <v>26</v>
      </c>
      <c r="C20" s="21" t="s">
        <v>25</v>
      </c>
      <c r="D20" s="19">
        <v>41500</v>
      </c>
      <c r="E20" s="20">
        <v>17</v>
      </c>
      <c r="F20" s="20">
        <v>18</v>
      </c>
      <c r="G20" s="20">
        <v>19</v>
      </c>
      <c r="H20" s="20"/>
      <c r="I20" s="20"/>
      <c r="J20" s="20">
        <f t="shared" ref="J20:J23" si="0">AVERAGE(E20:I20)</f>
        <v>18</v>
      </c>
      <c r="K20" s="19">
        <f t="shared" ref="K20:K23" si="1">COUNT(E20:I20)</f>
        <v>3</v>
      </c>
      <c r="L20" s="19">
        <f t="shared" ref="L20:L23" si="2">STDEV(E20:I20)</f>
        <v>1</v>
      </c>
      <c r="M20" s="19">
        <f t="shared" ref="M20:M23" si="3">L20/J20*100</f>
        <v>5.5555555555555554</v>
      </c>
      <c r="N20" s="19" t="str">
        <f t="shared" ref="N20:N23" si="4">IF(M20&lt;33,"ОДНОРОДНЫЕ","НЕОДНОРОДНЫЕ")</f>
        <v>ОДНОРОДНЫЕ</v>
      </c>
      <c r="O20" s="20">
        <f t="shared" ref="O20:O23" si="5">D20*J20</f>
        <v>747000</v>
      </c>
    </row>
    <row r="21" spans="1:15" s="16" customFormat="1" ht="38.25" x14ac:dyDescent="0.25">
      <c r="A21" s="15">
        <v>2</v>
      </c>
      <c r="B21" s="22" t="s">
        <v>27</v>
      </c>
      <c r="C21" s="17" t="s">
        <v>25</v>
      </c>
      <c r="D21" s="17">
        <v>2000</v>
      </c>
      <c r="E21" s="14">
        <v>35</v>
      </c>
      <c r="F21" s="14">
        <v>35</v>
      </c>
      <c r="G21" s="14">
        <v>35</v>
      </c>
      <c r="H21" s="14"/>
      <c r="I21" s="14"/>
      <c r="J21" s="14">
        <f t="shared" si="0"/>
        <v>35</v>
      </c>
      <c r="K21" s="15">
        <f t="shared" si="1"/>
        <v>3</v>
      </c>
      <c r="L21" s="15">
        <f t="shared" si="2"/>
        <v>0</v>
      </c>
      <c r="M21" s="15">
        <f t="shared" si="3"/>
        <v>0</v>
      </c>
      <c r="N21" s="15" t="str">
        <f t="shared" si="4"/>
        <v>ОДНОРОДНЫЕ</v>
      </c>
      <c r="O21" s="14">
        <f t="shared" si="5"/>
        <v>70000</v>
      </c>
    </row>
    <row r="22" spans="1:15" s="16" customFormat="1" ht="38.25" x14ac:dyDescent="0.25">
      <c r="A22" s="15">
        <v>3</v>
      </c>
      <c r="B22" s="22" t="s">
        <v>28</v>
      </c>
      <c r="C22" s="17" t="s">
        <v>25</v>
      </c>
      <c r="D22" s="17">
        <v>2000</v>
      </c>
      <c r="E22" s="23">
        <v>40</v>
      </c>
      <c r="F22" s="23">
        <v>40</v>
      </c>
      <c r="G22" s="23">
        <v>40</v>
      </c>
      <c r="H22" s="14"/>
      <c r="I22" s="14"/>
      <c r="J22" s="14">
        <f t="shared" si="0"/>
        <v>40</v>
      </c>
      <c r="K22" s="15">
        <f t="shared" si="1"/>
        <v>3</v>
      </c>
      <c r="L22" s="15">
        <f t="shared" si="2"/>
        <v>0</v>
      </c>
      <c r="M22" s="15">
        <f t="shared" si="3"/>
        <v>0</v>
      </c>
      <c r="N22" s="15" t="str">
        <f t="shared" si="4"/>
        <v>ОДНОРОДНЫЕ</v>
      </c>
      <c r="O22" s="14">
        <f t="shared" si="5"/>
        <v>80000</v>
      </c>
    </row>
    <row r="23" spans="1:15" s="16" customFormat="1" ht="25.5" x14ac:dyDescent="0.25">
      <c r="A23" s="15">
        <v>4</v>
      </c>
      <c r="B23" s="26" t="s">
        <v>29</v>
      </c>
      <c r="C23" s="24" t="s">
        <v>25</v>
      </c>
      <c r="D23" s="25">
        <v>1600</v>
      </c>
      <c r="E23" s="23">
        <v>28</v>
      </c>
      <c r="F23" s="23">
        <v>29</v>
      </c>
      <c r="G23" s="23">
        <v>30</v>
      </c>
      <c r="H23" s="14"/>
      <c r="I23" s="14"/>
      <c r="J23" s="14">
        <f t="shared" si="0"/>
        <v>29</v>
      </c>
      <c r="K23" s="15">
        <f t="shared" si="1"/>
        <v>3</v>
      </c>
      <c r="L23" s="15">
        <f t="shared" si="2"/>
        <v>1</v>
      </c>
      <c r="M23" s="15">
        <f t="shared" si="3"/>
        <v>3.4482758620689653</v>
      </c>
      <c r="N23" s="15" t="str">
        <f t="shared" si="4"/>
        <v>ОДНОРОДНЫЕ</v>
      </c>
      <c r="O23" s="14">
        <f t="shared" si="5"/>
        <v>46400</v>
      </c>
    </row>
    <row r="24" spans="1:15" s="16" customFormat="1" ht="14.45" customHeight="1" x14ac:dyDescent="0.25">
      <c r="A24" s="15">
        <v>5</v>
      </c>
      <c r="B24" s="15" t="s">
        <v>30</v>
      </c>
      <c r="C24" s="15"/>
      <c r="D24" s="18"/>
      <c r="E24" s="14">
        <v>900300</v>
      </c>
      <c r="F24" s="14">
        <v>943400</v>
      </c>
      <c r="G24" s="14">
        <v>986500</v>
      </c>
      <c r="H24" s="14"/>
      <c r="I24" s="14"/>
      <c r="J24" s="14">
        <f>AVERAGE(E24:I24)</f>
        <v>943400</v>
      </c>
      <c r="K24" s="15">
        <f>COUNT(E24:I24)</f>
        <v>3</v>
      </c>
      <c r="L24" s="15">
        <f>STDEV(E24:I24)</f>
        <v>43100</v>
      </c>
      <c r="M24" s="15">
        <f>L24/J24*100</f>
        <v>4.5685817256730976</v>
      </c>
      <c r="N24" s="15" t="str">
        <f>IF(M24&lt;33,"ОДНОРОДНЫЕ","НЕОДНОРОДНЫЕ")</f>
        <v>ОДНОРОДНЫЕ</v>
      </c>
      <c r="O24" s="14">
        <f>D24*J24</f>
        <v>0</v>
      </c>
    </row>
    <row r="25" spans="1:15" s="8" customFormat="1" ht="14.45" x14ac:dyDescent="0.3">
      <c r="A25" s="6"/>
      <c r="B25" s="6"/>
      <c r="C25" s="6"/>
      <c r="D25" s="6"/>
      <c r="E25" s="7"/>
      <c r="F25" s="7"/>
      <c r="G25" s="7"/>
      <c r="H25" s="7"/>
      <c r="I25" s="7"/>
      <c r="J25" s="7"/>
      <c r="K25" s="6"/>
      <c r="L25" s="6"/>
      <c r="M25" s="6"/>
      <c r="N25" s="6"/>
      <c r="O25" s="7"/>
    </row>
    <row r="26" spans="1:15" s="28" customFormat="1" ht="33" customHeight="1" x14ac:dyDescent="0.25">
      <c r="A26" s="38" t="s">
        <v>34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28" customFormat="1" ht="33" customHeight="1" x14ac:dyDescent="0.25">
      <c r="A27" s="38" t="s">
        <v>24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8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12" customFormat="1" ht="15" customHeight="1" x14ac:dyDescent="0.25">
      <c r="A29" s="39" t="s">
        <v>35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</sheetData>
  <mergeCells count="17">
    <mergeCell ref="N18:N19"/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2021-12-21T07:26:26Z</dcterms:modified>
</cp:coreProperties>
</file>