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2" i="1" l="1"/>
  <c r="M32" i="1" s="1"/>
  <c r="N32" i="1" s="1"/>
  <c r="K32" i="1"/>
  <c r="J32" i="1"/>
  <c r="O32" i="1" s="1"/>
  <c r="L31" i="1"/>
  <c r="K31" i="1"/>
  <c r="J31" i="1"/>
  <c r="O31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J28" i="1"/>
  <c r="O28" i="1" s="1"/>
  <c r="K28" i="1"/>
  <c r="L28" i="1"/>
  <c r="J29" i="1"/>
  <c r="O29" i="1" s="1"/>
  <c r="K29" i="1"/>
  <c r="L29" i="1"/>
  <c r="J30" i="1"/>
  <c r="O30" i="1" s="1"/>
  <c r="K30" i="1"/>
  <c r="L30" i="1"/>
  <c r="M31" i="1" l="1"/>
  <c r="N31" i="1" s="1"/>
  <c r="M24" i="1"/>
  <c r="N24" i="1" s="1"/>
  <c r="M26" i="1"/>
  <c r="N26" i="1" s="1"/>
  <c r="M25" i="1"/>
  <c r="N25" i="1" s="1"/>
  <c r="M30" i="1"/>
  <c r="N30" i="1" s="1"/>
  <c r="M28" i="1"/>
  <c r="N28" i="1" s="1"/>
  <c r="M29" i="1"/>
  <c r="N29" i="1" s="1"/>
  <c r="J22" i="1"/>
  <c r="O22" i="1" s="1"/>
  <c r="K22" i="1"/>
  <c r="L22" i="1"/>
  <c r="J23" i="1"/>
  <c r="O23" i="1" s="1"/>
  <c r="K23" i="1"/>
  <c r="L23" i="1"/>
  <c r="J27" i="1"/>
  <c r="O27" i="1" s="1"/>
  <c r="K27" i="1"/>
  <c r="L27" i="1"/>
  <c r="J33" i="1"/>
  <c r="O33" i="1" s="1"/>
  <c r="K33" i="1"/>
  <c r="L33" i="1"/>
  <c r="L20" i="1"/>
  <c r="K20" i="1"/>
  <c r="J20" i="1"/>
  <c r="M22" i="1" l="1"/>
  <c r="N22" i="1" s="1"/>
  <c r="M27" i="1"/>
  <c r="N27" i="1" s="1"/>
  <c r="M33" i="1"/>
  <c r="N33" i="1" s="1"/>
  <c r="M23" i="1"/>
  <c r="N23" i="1" s="1"/>
  <c r="K21" i="1"/>
  <c r="L21" i="1"/>
  <c r="J21" i="1"/>
  <c r="O21" i="1" s="1"/>
  <c r="M20" i="1"/>
  <c r="N20" i="1" s="1"/>
  <c r="O20" i="1"/>
  <c r="C17" i="1" l="1"/>
  <c r="M21" i="1"/>
  <c r="N21" i="1" s="1"/>
</calcChain>
</file>

<file path=xl/sharedStrings.xml><?xml version="1.0" encoding="utf-8"?>
<sst xmlns="http://schemas.openxmlformats.org/spreadsheetml/2006/main" count="67" uniqueCount="50">
  <si>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</si>
  <si>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</si>
  <si>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</si>
  <si>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</si>
  <si>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</si>
  <si>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</si>
  <si>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</si>
  <si>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</si>
  <si>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</si>
  <si>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</si>
  <si>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</si>
  <si>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</si>
  <si>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</si>
  <si>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</si>
  <si>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</si>
  <si>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</si>
  <si>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</si>
  <si>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</si>
  <si>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</si>
  <si>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</si>
  <si>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</si>
  <si>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</si>
  <si>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</si>
  <si>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</si>
  <si>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</si>
  <si>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</si>
  <si>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катетер уретральный Фолея 2-х ходовой № 16</t>
  </si>
  <si>
    <t>катетер уретральный Фолея 2-х ходовой № 18</t>
  </si>
  <si>
    <t>катетер уретральный Фолея 2-х ходовой № 20</t>
  </si>
  <si>
    <t>катетер уретральный Фолея 2-х ходовой № 22</t>
  </si>
  <si>
    <t>катетер нелатона СН-8</t>
  </si>
  <si>
    <t>катетер нелатона СН-10</t>
  </si>
  <si>
    <t>катетер нелатона СН-12</t>
  </si>
  <si>
    <t>катетер нелатона СН-14</t>
  </si>
  <si>
    <t>катетер уретральный Фолея 2-х ходовой № 24</t>
  </si>
  <si>
    <t>катетер уретральный Фолея 3-х ходовой № 20</t>
  </si>
  <si>
    <t>катетер уретральный Фолея 3-х ходовой № 22</t>
  </si>
  <si>
    <t>катетер Фолея 3-х ходовой с баллоном № 18</t>
  </si>
  <si>
    <t>катетер Фолея 3-х ходовой с баллоном № 20</t>
  </si>
  <si>
    <t>КП вх.5295 от 08.12.2021</t>
  </si>
  <si>
    <t>ИТОГО:</t>
  </si>
  <si>
    <t>КП вх.5297 от 08.12.2021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</si>
  <si>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</si>
  <si>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148 880 (сто сорок восемь тысяч восемьсот восемьдесят) рублей 00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</si>
  <si>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</si>
  <si>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</si>
  <si>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</si>
  <si>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</si>
  <si>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358-21н</t>
  </si>
  <si>
    <t>на поставку медицинских расходных материалов (катетеры одноразовые урологические и уретральные)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</si>
</sst>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85" zoomScaleNormal="85" zoomScalePageLayoutView="70" workbookViewId="0">
      <selection activeCell="Q17" sqref="Q17"/>
    </sheetView>
  </sheetViews>
  <sheetFormatPr defaultRowHeight="15" x14ac:dyDescent="0.25"/>
  <cols>
    <col min="1" max="1" width="9.140625" style="2"/>
    <col min="2" max="2" width="31.140625" style="2" customWidth="1"/>
    <col min="3" max="3" width="9.140625" style="2"/>
    <col min="4" max="4" width="9.140625" style="24"/>
    <col min="5" max="5" width="14.2851562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5" t="s">
        <v>44</v>
      </c>
    </row>
    <row r="2" spans="1:15" ht="14.45" customHeight="1" x14ac:dyDescent="0.25">
      <c r="A2" s="18"/>
      <c r="B2" s="18"/>
      <c r="C2" s="18"/>
      <c r="K2" s="18"/>
      <c r="L2" s="18"/>
      <c r="M2" s="18"/>
      <c r="N2" s="18"/>
      <c r="O2" s="45" t="s">
        <v>45</v>
      </c>
    </row>
    <row r="3" spans="1:15" x14ac:dyDescent="0.25">
      <c r="A3" s="32"/>
      <c r="B3" s="32"/>
      <c r="C3" s="32"/>
      <c r="D3" s="32"/>
      <c r="K3" s="32"/>
      <c r="L3" s="32"/>
      <c r="M3" s="32"/>
      <c r="N3" s="32"/>
      <c r="O3" s="45" t="s">
        <v>49</v>
      </c>
    </row>
    <row r="4" spans="1:15" ht="14.45" customHeight="1" x14ac:dyDescent="0.25">
      <c r="A4" s="18"/>
      <c r="B4" s="18"/>
      <c r="C4" s="18"/>
      <c r="K4" s="18"/>
      <c r="L4" s="18"/>
      <c r="M4" s="18"/>
      <c r="N4" s="18"/>
      <c r="O4" s="45" t="s">
        <v>46</v>
      </c>
    </row>
    <row r="5" spans="1:15" ht="14.45" customHeight="1" x14ac:dyDescent="0.25">
      <c r="A5" s="18"/>
      <c r="B5" s="18"/>
      <c r="C5" s="18"/>
      <c r="K5" s="18"/>
      <c r="L5" s="18"/>
      <c r="M5" s="18"/>
      <c r="N5" s="18"/>
      <c r="O5" s="45" t="s">
        <v>47</v>
      </c>
    </row>
    <row r="6" spans="1:15" ht="14.45" customHeight="1" x14ac:dyDescent="0.25">
      <c r="A6" s="18"/>
      <c r="B6" s="18"/>
      <c r="C6" s="18"/>
      <c r="K6" s="18"/>
      <c r="L6" s="18"/>
      <c r="M6" s="18"/>
      <c r="N6" s="18"/>
      <c r="O6" s="45" t="s">
        <v>48</v>
      </c>
    </row>
    <row r="7" spans="1:15" x14ac:dyDescent="0.25">
      <c r="A7" s="18"/>
      <c r="B7" s="18"/>
      <c r="C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4" t="s">
        <v>20</v>
      </c>
      <c r="M12" s="34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5" t="s">
        <v>19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5"/>
    </row>
    <row r="15" spans="1:15" hidden="1" x14ac:dyDescent="0.25"/>
    <row r="17" spans="1:15" s="8" customFormat="1" ht="42.6" customHeight="1" x14ac:dyDescent="0.25">
      <c r="A17" s="37" t="s">
        <v>14</v>
      </c>
      <c r="B17" s="38"/>
      <c r="C17" s="39">
        <f>SUMIF(O20:O33,"&gt;0")</f>
        <v>155800</v>
      </c>
      <c r="D17" s="38"/>
      <c r="E17" s="15" t="s">
        <v>39</v>
      </c>
      <c r="F17" s="15" t="s">
        <v>39</v>
      </c>
      <c r="G17" s="15" t="s">
        <v>41</v>
      </c>
      <c r="H17" s="15"/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42" t="s">
        <v>0</v>
      </c>
      <c r="B18" s="42" t="s">
        <v>1</v>
      </c>
      <c r="C18" s="42" t="s">
        <v>2</v>
      </c>
      <c r="D18" s="42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40" t="s">
        <v>15</v>
      </c>
      <c r="K18" s="42" t="s">
        <v>11</v>
      </c>
      <c r="L18" s="42" t="s">
        <v>12</v>
      </c>
      <c r="M18" s="42" t="s">
        <v>13</v>
      </c>
      <c r="N18" s="42" t="s">
        <v>9</v>
      </c>
      <c r="O18" s="36" t="s">
        <v>10</v>
      </c>
    </row>
    <row r="19" spans="1:15" s="8" customFormat="1" ht="30" x14ac:dyDescent="0.25">
      <c r="A19" s="42"/>
      <c r="B19" s="42"/>
      <c r="C19" s="7" t="s">
        <v>3</v>
      </c>
      <c r="D19" s="23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1"/>
      <c r="K19" s="42"/>
      <c r="L19" s="42"/>
      <c r="M19" s="42"/>
      <c r="N19" s="42"/>
      <c r="O19" s="36"/>
    </row>
    <row r="20" spans="1:15" s="8" customFormat="1" ht="30" customHeight="1" x14ac:dyDescent="0.25">
      <c r="A20" s="17">
        <v>1</v>
      </c>
      <c r="B20" s="20" t="s">
        <v>26</v>
      </c>
      <c r="C20" s="20" t="s">
        <v>25</v>
      </c>
      <c r="D20" s="22">
        <v>80</v>
      </c>
      <c r="E20" s="19">
        <v>75</v>
      </c>
      <c r="F20" s="19">
        <v>77</v>
      </c>
      <c r="G20" s="19">
        <v>80</v>
      </c>
      <c r="H20" s="25"/>
      <c r="I20" s="16"/>
      <c r="J20" s="16">
        <f t="shared" ref="J20:J21" si="0">AVERAGE(E20:I20)</f>
        <v>77.333333333333329</v>
      </c>
      <c r="K20" s="17">
        <f t="shared" ref="K20:K21" si="1">COUNT(E20:I20)</f>
        <v>3</v>
      </c>
      <c r="L20" s="17">
        <f t="shared" ref="L20:L21" si="2">STDEV(E20:I20)</f>
        <v>2.5166114784235836</v>
      </c>
      <c r="M20" s="17">
        <f t="shared" ref="M20:M21" si="3">L20/J20*100</f>
        <v>3.2542389807201513</v>
      </c>
      <c r="N20" s="17" t="str">
        <f t="shared" ref="N20:N21" si="4">IF(M20&lt;33,"ОДНОРОДНЫЕ","НЕОДНОРОДНЫЕ")</f>
        <v>ОДНОРОДНЫЕ</v>
      </c>
      <c r="O20" s="16">
        <f t="shared" ref="O20:O21" si="5">D20*J20</f>
        <v>6186.6666666666661</v>
      </c>
    </row>
    <row r="21" spans="1:15" s="8" customFormat="1" ht="33.6" customHeight="1" x14ac:dyDescent="0.25">
      <c r="A21" s="28">
        <v>2</v>
      </c>
      <c r="B21" s="20" t="s">
        <v>27</v>
      </c>
      <c r="C21" s="20" t="s">
        <v>25</v>
      </c>
      <c r="D21" s="22">
        <v>1130</v>
      </c>
      <c r="E21" s="19">
        <v>75</v>
      </c>
      <c r="F21" s="19">
        <v>77</v>
      </c>
      <c r="G21" s="19">
        <v>80</v>
      </c>
      <c r="H21" s="25"/>
      <c r="I21" s="16"/>
      <c r="J21" s="16">
        <f t="shared" si="0"/>
        <v>77.333333333333329</v>
      </c>
      <c r="K21" s="17">
        <f t="shared" si="1"/>
        <v>3</v>
      </c>
      <c r="L21" s="17">
        <f t="shared" si="2"/>
        <v>2.5166114784235836</v>
      </c>
      <c r="M21" s="17">
        <f t="shared" si="3"/>
        <v>3.2542389807201513</v>
      </c>
      <c r="N21" s="17" t="str">
        <f t="shared" si="4"/>
        <v>ОДНОРОДНЫЕ</v>
      </c>
      <c r="O21" s="16">
        <f t="shared" si="5"/>
        <v>87386.666666666657</v>
      </c>
    </row>
    <row r="22" spans="1:15" s="8" customFormat="1" ht="30" customHeight="1" x14ac:dyDescent="0.25">
      <c r="A22" s="28">
        <v>3</v>
      </c>
      <c r="B22" s="20" t="s">
        <v>28</v>
      </c>
      <c r="C22" s="20" t="s">
        <v>25</v>
      </c>
      <c r="D22" s="22">
        <v>110</v>
      </c>
      <c r="E22" s="25">
        <v>75</v>
      </c>
      <c r="F22" s="25">
        <v>77</v>
      </c>
      <c r="G22" s="25">
        <v>80</v>
      </c>
      <c r="H22" s="25"/>
      <c r="I22" s="25"/>
      <c r="J22" s="25">
        <f t="shared" ref="J22:J33" si="6">AVERAGE(E22:I22)</f>
        <v>77.333333333333329</v>
      </c>
      <c r="K22" s="23">
        <f t="shared" ref="K22:K33" si="7">COUNT(E22:I22)</f>
        <v>3</v>
      </c>
      <c r="L22" s="23">
        <f t="shared" ref="L22:L33" si="8">STDEV(E22:I22)</f>
        <v>2.5166114784235836</v>
      </c>
      <c r="M22" s="23">
        <f t="shared" ref="M22:M33" si="9">L22/J22*100</f>
        <v>3.2542389807201513</v>
      </c>
      <c r="N22" s="23" t="str">
        <f t="shared" ref="N22:N33" si="10">IF(M22&lt;33,"ОДНОРОДНЫЕ","НЕОДНОРОДНЫЕ")</f>
        <v>ОДНОРОДНЫЕ</v>
      </c>
      <c r="O22" s="25">
        <f t="shared" ref="O22:O33" si="11">D22*J22</f>
        <v>8506.6666666666661</v>
      </c>
    </row>
    <row r="23" spans="1:15" s="8" customFormat="1" ht="28.15" customHeight="1" x14ac:dyDescent="0.25">
      <c r="A23" s="28">
        <v>4</v>
      </c>
      <c r="B23" s="20" t="s">
        <v>29</v>
      </c>
      <c r="C23" s="20" t="s">
        <v>25</v>
      </c>
      <c r="D23" s="22">
        <v>40</v>
      </c>
      <c r="E23" s="25">
        <v>75</v>
      </c>
      <c r="F23" s="25">
        <v>77</v>
      </c>
      <c r="G23" s="25">
        <v>80</v>
      </c>
      <c r="H23" s="25"/>
      <c r="I23" s="25"/>
      <c r="J23" s="25">
        <f t="shared" si="6"/>
        <v>77.333333333333329</v>
      </c>
      <c r="K23" s="23">
        <f t="shared" si="7"/>
        <v>3</v>
      </c>
      <c r="L23" s="23">
        <f t="shared" si="8"/>
        <v>2.5166114784235836</v>
      </c>
      <c r="M23" s="23">
        <f t="shared" si="9"/>
        <v>3.2542389807201513</v>
      </c>
      <c r="N23" s="23" t="str">
        <f t="shared" si="10"/>
        <v>ОДНОРОДНЫЕ</v>
      </c>
      <c r="O23" s="25">
        <f t="shared" si="11"/>
        <v>3093.333333333333</v>
      </c>
    </row>
    <row r="24" spans="1:15" s="8" customFormat="1" ht="28.15" customHeight="1" x14ac:dyDescent="0.25">
      <c r="A24" s="28">
        <v>5</v>
      </c>
      <c r="B24" s="20" t="s">
        <v>34</v>
      </c>
      <c r="C24" s="20" t="s">
        <v>25</v>
      </c>
      <c r="D24" s="22">
        <v>40</v>
      </c>
      <c r="E24" s="29">
        <v>107</v>
      </c>
      <c r="F24" s="29">
        <v>110</v>
      </c>
      <c r="G24" s="29">
        <v>110</v>
      </c>
      <c r="H24" s="29"/>
      <c r="I24" s="29"/>
      <c r="J24" s="29">
        <f t="shared" ref="J24:J25" si="12">AVERAGE(E24:I24)</f>
        <v>109</v>
      </c>
      <c r="K24" s="28">
        <f t="shared" ref="K24:K25" si="13">COUNT(E24:I24)</f>
        <v>3</v>
      </c>
      <c r="L24" s="28">
        <f t="shared" ref="L24:L25" si="14">STDEV(E24:I24)</f>
        <v>1.7320508075688772</v>
      </c>
      <c r="M24" s="28">
        <f t="shared" ref="M24:M25" si="15">L24/J24*100</f>
        <v>1.5890374381365848</v>
      </c>
      <c r="N24" s="28" t="str">
        <f t="shared" ref="N24:N25" si="16">IF(M24&lt;33,"ОДНОРОДНЫЕ","НЕОДНОРОДНЫЕ")</f>
        <v>ОДНОРОДНЫЕ</v>
      </c>
      <c r="O24" s="29">
        <f t="shared" ref="O24:O25" si="17">D24*J24</f>
        <v>4360</v>
      </c>
    </row>
    <row r="25" spans="1:15" s="8" customFormat="1" ht="30" hidden="1" customHeight="1" x14ac:dyDescent="0.3">
      <c r="A25" s="28">
        <v>6</v>
      </c>
      <c r="B25" s="20" t="s">
        <v>35</v>
      </c>
      <c r="C25" s="20" t="s">
        <v>25</v>
      </c>
      <c r="D25" s="22"/>
      <c r="E25" s="29"/>
      <c r="F25" s="29"/>
      <c r="G25" s="29"/>
      <c r="H25" s="29"/>
      <c r="I25" s="29"/>
      <c r="J25" s="29" t="e">
        <f t="shared" si="12"/>
        <v>#DIV/0!</v>
      </c>
      <c r="K25" s="28">
        <f t="shared" si="13"/>
        <v>0</v>
      </c>
      <c r="L25" s="28" t="e">
        <f t="shared" si="14"/>
        <v>#DIV/0!</v>
      </c>
      <c r="M25" s="28" t="e">
        <f t="shared" si="15"/>
        <v>#DIV/0!</v>
      </c>
      <c r="N25" s="28" t="e">
        <f t="shared" si="16"/>
        <v>#DIV/0!</v>
      </c>
      <c r="O25" s="29" t="e">
        <f t="shared" si="17"/>
        <v>#DIV/0!</v>
      </c>
    </row>
    <row r="26" spans="1:15" s="8" customFormat="1" ht="30" hidden="1" customHeight="1" x14ac:dyDescent="0.3">
      <c r="A26" s="28">
        <v>7</v>
      </c>
      <c r="B26" s="20" t="s">
        <v>36</v>
      </c>
      <c r="C26" s="20" t="s">
        <v>25</v>
      </c>
      <c r="D26" s="22"/>
      <c r="E26" s="29"/>
      <c r="F26" s="29"/>
      <c r="G26" s="29"/>
      <c r="H26" s="29"/>
      <c r="I26" s="29"/>
      <c r="J26" s="29" t="e">
        <f t="shared" ref="J26" si="18">AVERAGE(E26:I26)</f>
        <v>#DIV/0!</v>
      </c>
      <c r="K26" s="28">
        <f t="shared" ref="K26" si="19">COUNT(E26:I26)</f>
        <v>0</v>
      </c>
      <c r="L26" s="28" t="e">
        <f t="shared" ref="L26" si="20">STDEV(E26:I26)</f>
        <v>#DIV/0!</v>
      </c>
      <c r="M26" s="28" t="e">
        <f t="shared" ref="M26" si="21">L26/J26*100</f>
        <v>#DIV/0!</v>
      </c>
      <c r="N26" s="28" t="e">
        <f t="shared" ref="N26" si="22">IF(M26&lt;33,"ОДНОРОДНЫЕ","НЕОДНОРОДНЫЕ")</f>
        <v>#DIV/0!</v>
      </c>
      <c r="O26" s="29" t="e">
        <f t="shared" ref="O26" si="23">D26*J26</f>
        <v>#DIV/0!</v>
      </c>
    </row>
    <row r="27" spans="1:15" s="8" customFormat="1" ht="17.45" hidden="1" customHeight="1" x14ac:dyDescent="0.3">
      <c r="A27" s="28">
        <v>8</v>
      </c>
      <c r="B27" s="20" t="s">
        <v>30</v>
      </c>
      <c r="C27" s="20" t="s">
        <v>25</v>
      </c>
      <c r="D27" s="22"/>
      <c r="E27" s="25"/>
      <c r="F27" s="25"/>
      <c r="G27" s="25"/>
      <c r="H27" s="25"/>
      <c r="I27" s="25"/>
      <c r="J27" s="25" t="e">
        <f t="shared" si="6"/>
        <v>#DIV/0!</v>
      </c>
      <c r="K27" s="23">
        <f t="shared" si="7"/>
        <v>0</v>
      </c>
      <c r="L27" s="23" t="e">
        <f t="shared" si="8"/>
        <v>#DIV/0!</v>
      </c>
      <c r="M27" s="23" t="e">
        <f t="shared" si="9"/>
        <v>#DIV/0!</v>
      </c>
      <c r="N27" s="23" t="e">
        <f t="shared" si="10"/>
        <v>#DIV/0!</v>
      </c>
      <c r="O27" s="25" t="e">
        <f t="shared" si="11"/>
        <v>#DIV/0!</v>
      </c>
    </row>
    <row r="28" spans="1:15" s="8" customFormat="1" ht="17.45" customHeight="1" x14ac:dyDescent="0.25">
      <c r="A28" s="28">
        <v>6</v>
      </c>
      <c r="B28" s="20" t="s">
        <v>31</v>
      </c>
      <c r="C28" s="20" t="s">
        <v>25</v>
      </c>
      <c r="D28" s="22">
        <v>500</v>
      </c>
      <c r="E28" s="27">
        <v>20</v>
      </c>
      <c r="F28" s="27">
        <v>22</v>
      </c>
      <c r="G28" s="27">
        <v>25</v>
      </c>
      <c r="H28" s="27"/>
      <c r="I28" s="27"/>
      <c r="J28" s="27">
        <f t="shared" ref="J28:J31" si="24">AVERAGE(E28:I28)</f>
        <v>22.333333333333332</v>
      </c>
      <c r="K28" s="26">
        <f t="shared" ref="K28:K31" si="25">COUNT(E28:I28)</f>
        <v>3</v>
      </c>
      <c r="L28" s="26">
        <f t="shared" ref="L28:L31" si="26">STDEV(E28:I28)</f>
        <v>2.5166114784235836</v>
      </c>
      <c r="M28" s="26">
        <f t="shared" ref="M28:M31" si="27">L28/J28*100</f>
        <v>11.268409604881718</v>
      </c>
      <c r="N28" s="26" t="str">
        <f t="shared" ref="N28:N31" si="28">IF(M28&lt;33,"ОДНОРОДНЫЕ","НЕОДНОРОДНЫЕ")</f>
        <v>ОДНОРОДНЫЕ</v>
      </c>
      <c r="O28" s="27">
        <f t="shared" ref="O28:O31" si="29">D28*J28</f>
        <v>11166.666666666666</v>
      </c>
    </row>
    <row r="29" spans="1:15" s="8" customFormat="1" ht="17.45" customHeight="1" x14ac:dyDescent="0.25">
      <c r="A29" s="28">
        <v>7</v>
      </c>
      <c r="B29" s="20" t="s">
        <v>32</v>
      </c>
      <c r="C29" s="20" t="s">
        <v>25</v>
      </c>
      <c r="D29" s="22">
        <v>500</v>
      </c>
      <c r="E29" s="27">
        <v>20</v>
      </c>
      <c r="F29" s="27">
        <v>22</v>
      </c>
      <c r="G29" s="27">
        <v>25</v>
      </c>
      <c r="H29" s="27"/>
      <c r="I29" s="27"/>
      <c r="J29" s="27">
        <f t="shared" si="24"/>
        <v>22.333333333333332</v>
      </c>
      <c r="K29" s="26">
        <f t="shared" si="25"/>
        <v>3</v>
      </c>
      <c r="L29" s="26">
        <f t="shared" si="26"/>
        <v>2.5166114784235836</v>
      </c>
      <c r="M29" s="26">
        <f t="shared" si="27"/>
        <v>11.268409604881718</v>
      </c>
      <c r="N29" s="26" t="str">
        <f t="shared" si="28"/>
        <v>ОДНОРОДНЫЕ</v>
      </c>
      <c r="O29" s="27">
        <f t="shared" si="29"/>
        <v>11166.666666666666</v>
      </c>
    </row>
    <row r="30" spans="1:15" s="8" customFormat="1" ht="17.45" customHeight="1" x14ac:dyDescent="0.25">
      <c r="A30" s="28">
        <v>8</v>
      </c>
      <c r="B30" s="20" t="s">
        <v>33</v>
      </c>
      <c r="C30" s="20" t="s">
        <v>25</v>
      </c>
      <c r="D30" s="22">
        <v>400</v>
      </c>
      <c r="E30" s="27">
        <v>20</v>
      </c>
      <c r="F30" s="27">
        <v>22</v>
      </c>
      <c r="G30" s="27">
        <v>25</v>
      </c>
      <c r="H30" s="27"/>
      <c r="I30" s="27"/>
      <c r="J30" s="27">
        <f t="shared" si="24"/>
        <v>22.333333333333332</v>
      </c>
      <c r="K30" s="26">
        <f t="shared" si="25"/>
        <v>3</v>
      </c>
      <c r="L30" s="26">
        <f t="shared" si="26"/>
        <v>2.5166114784235836</v>
      </c>
      <c r="M30" s="26">
        <f t="shared" si="27"/>
        <v>11.268409604881718</v>
      </c>
      <c r="N30" s="26" t="str">
        <f t="shared" si="28"/>
        <v>ОДНОРОДНЫЕ</v>
      </c>
      <c r="O30" s="27">
        <f t="shared" si="29"/>
        <v>8933.3333333333321</v>
      </c>
    </row>
    <row r="31" spans="1:15" s="8" customFormat="1" ht="28.15" customHeight="1" x14ac:dyDescent="0.25">
      <c r="A31" s="30">
        <v>9</v>
      </c>
      <c r="B31" s="20" t="s">
        <v>37</v>
      </c>
      <c r="C31" s="20" t="s">
        <v>25</v>
      </c>
      <c r="D31" s="22">
        <v>20</v>
      </c>
      <c r="E31" s="31">
        <v>350</v>
      </c>
      <c r="F31" s="31">
        <v>360</v>
      </c>
      <c r="G31" s="31">
        <v>370</v>
      </c>
      <c r="H31" s="31"/>
      <c r="I31" s="31"/>
      <c r="J31" s="31">
        <f t="shared" si="24"/>
        <v>360</v>
      </c>
      <c r="K31" s="30">
        <f t="shared" si="25"/>
        <v>3</v>
      </c>
      <c r="L31" s="30">
        <f t="shared" si="26"/>
        <v>10</v>
      </c>
      <c r="M31" s="30">
        <f t="shared" si="27"/>
        <v>2.7777777777777777</v>
      </c>
      <c r="N31" s="30" t="str">
        <f t="shared" si="28"/>
        <v>ОДНОРОДНЫЕ</v>
      </c>
      <c r="O31" s="31">
        <f t="shared" si="29"/>
        <v>7200</v>
      </c>
    </row>
    <row r="32" spans="1:15" s="8" customFormat="1" ht="28.15" customHeight="1" x14ac:dyDescent="0.25">
      <c r="A32" s="30">
        <v>10</v>
      </c>
      <c r="B32" s="20" t="s">
        <v>38</v>
      </c>
      <c r="C32" s="20" t="s">
        <v>25</v>
      </c>
      <c r="D32" s="22">
        <v>20</v>
      </c>
      <c r="E32" s="31">
        <v>380</v>
      </c>
      <c r="F32" s="31">
        <v>390</v>
      </c>
      <c r="G32" s="31">
        <v>400</v>
      </c>
      <c r="H32" s="31"/>
      <c r="I32" s="31"/>
      <c r="J32" s="31">
        <f t="shared" ref="J32" si="30">AVERAGE(E32:I32)</f>
        <v>390</v>
      </c>
      <c r="K32" s="30">
        <f t="shared" ref="K32" si="31">COUNT(E32:I32)</f>
        <v>3</v>
      </c>
      <c r="L32" s="30">
        <f t="shared" ref="L32" si="32">STDEV(E32:I32)</f>
        <v>10</v>
      </c>
      <c r="M32" s="30">
        <f t="shared" ref="M32" si="33">L32/J32*100</f>
        <v>2.5641025641025639</v>
      </c>
      <c r="N32" s="30" t="str">
        <f t="shared" ref="N32" si="34">IF(M32&lt;33,"ОДНОРОДНЫЕ","НЕОДНОРОДНЫЕ")</f>
        <v>ОДНОРОДНЫЕ</v>
      </c>
      <c r="O32" s="31">
        <f t="shared" ref="O32" si="35">D32*J32</f>
        <v>7800</v>
      </c>
    </row>
    <row r="33" spans="1:15" s="8" customFormat="1" ht="17.45" customHeight="1" x14ac:dyDescent="0.25">
      <c r="A33" s="28">
        <v>11</v>
      </c>
      <c r="B33" s="20" t="s">
        <v>40</v>
      </c>
      <c r="C33" s="20"/>
      <c r="D33" s="22"/>
      <c r="E33" s="25">
        <v>148880</v>
      </c>
      <c r="F33" s="25">
        <v>154920</v>
      </c>
      <c r="G33" s="25">
        <v>163600</v>
      </c>
      <c r="H33" s="25"/>
      <c r="I33" s="25"/>
      <c r="J33" s="25">
        <f t="shared" si="6"/>
        <v>155800</v>
      </c>
      <c r="K33" s="23">
        <f t="shared" si="7"/>
        <v>3</v>
      </c>
      <c r="L33" s="23">
        <f t="shared" si="8"/>
        <v>7399.351322920138</v>
      </c>
      <c r="M33" s="23">
        <f t="shared" si="9"/>
        <v>4.749262723312027</v>
      </c>
      <c r="N33" s="23" t="str">
        <f t="shared" si="10"/>
        <v>ОДНОРОДНЫЕ</v>
      </c>
      <c r="O33" s="25">
        <f t="shared" si="11"/>
        <v>0</v>
      </c>
    </row>
    <row r="34" spans="1:15" s="10" customFormat="1" ht="14.45" x14ac:dyDescent="0.3">
      <c r="A34" s="8"/>
      <c r="B34" s="8"/>
      <c r="C34" s="8"/>
      <c r="D34" s="8"/>
      <c r="E34" s="9"/>
      <c r="F34" s="9"/>
      <c r="G34" s="9"/>
      <c r="H34" s="9"/>
      <c r="I34" s="9"/>
      <c r="J34" s="9"/>
      <c r="K34" s="8"/>
      <c r="L34" s="8"/>
      <c r="M34" s="8"/>
      <c r="N34" s="8"/>
      <c r="O34" s="9"/>
    </row>
    <row r="35" spans="1:15" s="33" customFormat="1" ht="33" customHeight="1" x14ac:dyDescent="0.25">
      <c r="A35" s="43" t="s">
        <v>42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s="33" customFormat="1" ht="33" customHeight="1" x14ac:dyDescent="0.25">
      <c r="A36" s="43" t="s">
        <v>24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s="10" customForma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s="21" customFormat="1" ht="15" customHeight="1" x14ac:dyDescent="0.25">
      <c r="A38" s="44" t="s">
        <v>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</sheetData>
  <mergeCells count="17">
    <mergeCell ref="A38:O38"/>
    <mergeCell ref="L12:M12"/>
    <mergeCell ref="B14:N14"/>
    <mergeCell ref="A35:O35"/>
    <mergeCell ref="A36:O36"/>
    <mergeCell ref="A37:O37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30 N33">
    <cfRule type="containsText" dxfId="17" priority="22" operator="containsText" text="НЕ">
      <formula>NOT(ISERROR(SEARCH("НЕ",N20)))</formula>
    </cfRule>
    <cfRule type="containsText" dxfId="16" priority="23" operator="containsText" text="ОДНОРОДНЫЕ">
      <formula>NOT(ISERROR(SEARCH("ОДНОРОДНЫЕ",N20)))</formula>
    </cfRule>
    <cfRule type="containsText" dxfId="15" priority="24" operator="containsText" text="НЕОДНОРОДНЫЕ">
      <formula>NOT(ISERROR(SEARCH("НЕОДНОРОДНЫЕ",N20)))</formula>
    </cfRule>
  </conditionalFormatting>
  <conditionalFormatting sqref="N20:N30 N33">
    <cfRule type="containsText" dxfId="14" priority="19" operator="containsText" text="НЕОДНОРОДНЫЕ">
      <formula>NOT(ISERROR(SEARCH("НЕОДНОРОДНЫЕ",N20)))</formula>
    </cfRule>
    <cfRule type="containsText" dxfId="13" priority="20" operator="containsText" text="ОДНОРОДНЫЕ">
      <formula>NOT(ISERROR(SEARCH("ОДНОРОДНЫЕ",N20)))</formula>
    </cfRule>
    <cfRule type="containsText" dxfId="12" priority="21" operator="containsText" text="НЕОДНОРОДНЫЕ">
      <formula>NOT(ISERROR(SEARCH("НЕОДНОРОДНЫЕ",N20)))</formula>
    </cfRule>
  </conditionalFormatting>
  <conditionalFormatting sqref="N31">
    <cfRule type="containsText" dxfId="11" priority="10" operator="containsText" text="НЕ">
      <formula>NOT(ISERROR(SEARCH("НЕ",N31)))</formula>
    </cfRule>
    <cfRule type="containsText" dxfId="10" priority="11" operator="containsText" text="ОДНОРОДНЫЕ">
      <formula>NOT(ISERROR(SEARCH("ОДНОРОДНЫЕ",N31)))</formula>
    </cfRule>
    <cfRule type="containsText" dxfId="9" priority="12" operator="containsText" text="НЕОДНОРОДНЫЕ">
      <formula>NOT(ISERROR(SEARCH("НЕОДНОРОДНЫЕ",N31)))</formula>
    </cfRule>
  </conditionalFormatting>
  <conditionalFormatting sqref="N31">
    <cfRule type="containsText" dxfId="8" priority="7" operator="containsText" text="НЕОДНОРОДНЫЕ">
      <formula>NOT(ISERROR(SEARCH("НЕОДНОРОДНЫЕ",N31)))</formula>
    </cfRule>
    <cfRule type="containsText" dxfId="7" priority="8" operator="containsText" text="ОДНОРОДНЫЕ">
      <formula>NOT(ISERROR(SEARCH("ОДНОРОДНЫЕ",N31)))</formula>
    </cfRule>
    <cfRule type="containsText" dxfId="6" priority="9" operator="containsText" text="НЕОДНОРОДНЫЕ">
      <formula>NOT(ISERROR(SEARCH("НЕОДНОРОДНЫЕ",N31)))</formula>
    </cfRule>
  </conditionalFormatting>
  <conditionalFormatting sqref="N32">
    <cfRule type="containsText" dxfId="5" priority="4" operator="containsText" text="НЕ">
      <formula>NOT(ISERROR(SEARCH("НЕ",N32)))</formula>
    </cfRule>
    <cfRule type="containsText" dxfId="4" priority="5" operator="containsText" text="ОДНОРОДНЫЕ">
      <formula>NOT(ISERROR(SEARCH("ОДНОРОДНЫЕ",N32)))</formula>
    </cfRule>
    <cfRule type="containsText" dxfId="3" priority="6" operator="containsText" text="НЕОДНОРОДНЫЕ">
      <formula>NOT(ISERROR(SEARCH("НЕОДНОРОДНЫЕ",N32)))</formula>
    </cfRule>
  </conditionalFormatting>
  <conditionalFormatting sqref="N32">
    <cfRule type="containsText" dxfId="2" priority="1" operator="containsText" text="НЕОДНОРОДНЫЕ">
      <formula>NOT(ISERROR(SEARCH("НЕОДНОРОДНЫЕ",N32)))</formula>
    </cfRule>
    <cfRule type="containsText" dxfId="1" priority="2" operator="containsText" text="ОДНОРОДНЫЕ">
      <formula>NOT(ISERROR(SEARCH("ОДНОРОДНЫЕ",N32)))</formula>
    </cfRule>
    <cfRule type="containsText" dxfId="0" priority="3" operator="containsText" text="НЕОДНОРОДНЫЕ">
      <formula>NOT(ISERROR(SEARCH("НЕОДНОРОДНЫЕ",N32)))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2021-12-21T07:09:17Z</dcterms:modified>
</cp:coreProperties>
</file>