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7" i="1" l="1"/>
  <c r="M27" i="1" s="1"/>
  <c r="N27" i="1" s="1"/>
  <c r="K27" i="1"/>
  <c r="J27" i="1"/>
  <c r="O27" i="1" s="1"/>
  <c r="L26" i="1"/>
  <c r="K26" i="1"/>
  <c r="J26" i="1"/>
  <c r="O26" i="1" s="1"/>
  <c r="L25" i="1"/>
  <c r="K25" i="1"/>
  <c r="J25" i="1"/>
  <c r="O25" i="1" s="1"/>
  <c r="L28" i="1"/>
  <c r="K28" i="1"/>
  <c r="J28" i="1"/>
  <c r="O28" i="1" s="1"/>
  <c r="L24" i="1"/>
  <c r="K24" i="1"/>
  <c r="J24" i="1"/>
  <c r="O24" i="1" s="1"/>
  <c r="L23" i="1"/>
  <c r="K23" i="1"/>
  <c r="L22" i="1"/>
  <c r="K22" i="1"/>
  <c r="L20" i="1"/>
  <c r="K20" i="1"/>
  <c r="J23" i="1"/>
  <c r="J22" i="1"/>
  <c r="O22" i="1" s="1"/>
  <c r="J20" i="1"/>
  <c r="M25" i="1" l="1"/>
  <c r="N25" i="1" s="1"/>
  <c r="M26" i="1"/>
  <c r="N26" i="1" s="1"/>
  <c r="M28" i="1"/>
  <c r="N28" i="1" s="1"/>
  <c r="M24" i="1"/>
  <c r="N24" i="1" s="1"/>
  <c r="M23" i="1"/>
  <c r="N23" i="1" s="1"/>
  <c r="K21" i="1"/>
  <c r="L21" i="1"/>
  <c r="J21" i="1"/>
  <c r="O21" i="1" s="1"/>
  <c r="M20" i="1"/>
  <c r="N20" i="1" s="1"/>
  <c r="M22" i="1"/>
  <c r="N22" i="1" s="1"/>
  <c r="O23" i="1"/>
  <c r="O20" i="1"/>
  <c r="C17" i="1" l="1"/>
  <c r="M21" i="1"/>
  <c r="N21" i="1" s="1"/>
</calcChain>
</file>

<file path=xl/sharedStrings.xml><?xml version="1.0" encoding="utf-8"?>
<sst xmlns="http://schemas.openxmlformats.org/spreadsheetml/2006/main" count="57" uniqueCount="48">
  <si>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</si>
  <si>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</si>
  <si>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</si>
  <si>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</si>
  <si>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</si>
  <si>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</si>
  <si>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</si>
  <si>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</si>
  <si>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</si>
  <si>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</si>
  <si>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</si>
  <si>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</si>
  <si>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</si>
  <si>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</si>
  <si>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</si>
  <si>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</si>
  <si>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</si>
  <si>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</si>
  <si>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</si>
  <si>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</si>
  <si>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</si>
  <si>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</si>
  <si>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</si>
  <si>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</si>
  <si>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</si>
  <si>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</t>
  </si>
  <si>
    <t>Дилюент 2, реагент</t>
  </si>
  <si>
    <t xml:space="preserve">Карты ID Диаклон определение групп крови </t>
  </si>
  <si>
    <t>Карты ID Лисс/Кумбс</t>
  </si>
  <si>
    <t>Карты ID Кумбс</t>
  </si>
  <si>
    <t>Реагент ID ДиаКлон Анти-D</t>
  </si>
  <si>
    <t>фл</t>
  </si>
  <si>
    <t>ДиаСелл 1-2-3 для скрининга АТ</t>
  </si>
  <si>
    <t>ДиаСелл АВ0 А1,В для определения групп крови</t>
  </si>
  <si>
    <t>Станартные эритроциты</t>
  </si>
  <si>
    <t>набор</t>
  </si>
  <si>
    <t>КП вх.5288 от 08.12.2021</t>
  </si>
  <si>
    <t>ИТОГО:</t>
  </si>
  <si>
    <t>КП вх.5287 от 08.12.2021</t>
  </si>
  <si>
    <t>КП вх.5286 от 08.12.2021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</si>
  <si>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</si>
  <si>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945 123,23 (девятьсот сорок пять тысяч сто двадцать три) рубля 23 копейки.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</si>
  <si>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</si>
  <si>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</si>
  <si>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</si>
  <si>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</si>
  <si>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357-21н</t>
  </si>
  <si>
    <t>на поставку реактивов для определения групп крови 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</si>
</sst>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P12" sqref="P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5" t="s">
        <v>42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5" t="s">
        <v>43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5" t="s">
        <v>47</v>
      </c>
    </row>
    <row r="4" spans="1:15" x14ac:dyDescent="0.25">
      <c r="A4" s="32"/>
      <c r="B4" s="32"/>
      <c r="C4" s="32"/>
      <c r="D4" s="32"/>
      <c r="K4" s="32"/>
      <c r="L4" s="32"/>
      <c r="M4" s="32"/>
      <c r="N4" s="32"/>
      <c r="O4" s="45" t="s">
        <v>44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45" t="s">
        <v>45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45" t="s">
        <v>46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5" t="s">
        <v>20</v>
      </c>
      <c r="M12" s="35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6" t="s">
        <v>19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5"/>
    </row>
    <row r="15" spans="1:15" hidden="1" x14ac:dyDescent="0.25"/>
    <row r="17" spans="1:15" s="8" customFormat="1" ht="40.9" customHeight="1" x14ac:dyDescent="0.25">
      <c r="A17" s="38" t="s">
        <v>14</v>
      </c>
      <c r="B17" s="39"/>
      <c r="C17" s="40">
        <f>SUMIF(O20:O28,"&gt;0")</f>
        <v>958549.73666666681</v>
      </c>
      <c r="D17" s="39"/>
      <c r="E17" s="13" t="s">
        <v>36</v>
      </c>
      <c r="F17" s="13" t="s">
        <v>38</v>
      </c>
      <c r="G17" s="13" t="s">
        <v>39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1" t="s">
        <v>15</v>
      </c>
      <c r="K18" s="34" t="s">
        <v>11</v>
      </c>
      <c r="L18" s="34" t="s">
        <v>12</v>
      </c>
      <c r="M18" s="34" t="s">
        <v>13</v>
      </c>
      <c r="N18" s="34" t="s">
        <v>9</v>
      </c>
      <c r="O18" s="37" t="s">
        <v>10</v>
      </c>
    </row>
    <row r="19" spans="1:15" s="8" customFormat="1" ht="30" x14ac:dyDescent="0.25">
      <c r="A19" s="34"/>
      <c r="B19" s="34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2"/>
      <c r="K19" s="34"/>
      <c r="L19" s="34"/>
      <c r="M19" s="34"/>
      <c r="N19" s="34"/>
      <c r="O19" s="37"/>
    </row>
    <row r="20" spans="1:15" s="8" customFormat="1" ht="16.899999999999999" customHeight="1" x14ac:dyDescent="0.25">
      <c r="A20" s="17">
        <v>1</v>
      </c>
      <c r="B20" s="22" t="s">
        <v>26</v>
      </c>
      <c r="C20" s="23" t="s">
        <v>25</v>
      </c>
      <c r="D20" s="23">
        <v>1</v>
      </c>
      <c r="E20" s="24">
        <v>8345.4599999999991</v>
      </c>
      <c r="F20" s="25">
        <v>8201.1200000000008</v>
      </c>
      <c r="G20" s="25">
        <v>8100.67</v>
      </c>
      <c r="H20" s="16"/>
      <c r="I20" s="16"/>
      <c r="J20" s="16">
        <f t="shared" ref="J20:J23" si="0">AVERAGE(E20:I20)</f>
        <v>8215.75</v>
      </c>
      <c r="K20" s="17">
        <f t="shared" ref="K20:K23" si="1">COUNT(E20:I20)</f>
        <v>3</v>
      </c>
      <c r="L20" s="17">
        <f t="shared" ref="L20:L23" si="2">STDEV(E20:I20)</f>
        <v>123.04902965891226</v>
      </c>
      <c r="M20" s="17">
        <f t="shared" ref="M20:M23" si="3">L20/J20*100</f>
        <v>1.4977212020681285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8215.75</v>
      </c>
    </row>
    <row r="21" spans="1:15" s="8" customFormat="1" ht="30" x14ac:dyDescent="0.25">
      <c r="A21" s="21">
        <v>2</v>
      </c>
      <c r="B21" s="26" t="s">
        <v>27</v>
      </c>
      <c r="C21" s="27" t="s">
        <v>25</v>
      </c>
      <c r="D21" s="27">
        <v>16</v>
      </c>
      <c r="E21" s="24">
        <v>8552.35</v>
      </c>
      <c r="F21" s="25">
        <v>8404.43</v>
      </c>
      <c r="G21" s="25">
        <v>8301.49</v>
      </c>
      <c r="H21" s="16"/>
      <c r="I21" s="16"/>
      <c r="J21" s="16">
        <f t="shared" si="0"/>
        <v>8419.4233333333323</v>
      </c>
      <c r="K21" s="17">
        <f t="shared" si="1"/>
        <v>3</v>
      </c>
      <c r="L21" s="17">
        <f t="shared" si="2"/>
        <v>126.10029711833911</v>
      </c>
      <c r="M21" s="17">
        <f t="shared" si="3"/>
        <v>1.4977308079888978</v>
      </c>
      <c r="N21" s="17" t="str">
        <f t="shared" si="4"/>
        <v>ОДНОРОДНЫЕ</v>
      </c>
      <c r="O21" s="16">
        <f t="shared" si="5"/>
        <v>134710.77333333332</v>
      </c>
    </row>
    <row r="22" spans="1:15" s="8" customFormat="1" ht="30" x14ac:dyDescent="0.25">
      <c r="A22" s="21">
        <v>3</v>
      </c>
      <c r="B22" s="26" t="s">
        <v>28</v>
      </c>
      <c r="C22" s="28" t="s">
        <v>25</v>
      </c>
      <c r="D22" s="28">
        <v>22</v>
      </c>
      <c r="E22" s="24">
        <v>8917.2000000000007</v>
      </c>
      <c r="F22" s="25">
        <v>8762.9699999999993</v>
      </c>
      <c r="G22" s="25">
        <v>8655.64</v>
      </c>
      <c r="H22" s="16"/>
      <c r="I22" s="16"/>
      <c r="J22" s="16">
        <f t="shared" si="0"/>
        <v>8778.6033333333326</v>
      </c>
      <c r="K22" s="17">
        <f t="shared" si="1"/>
        <v>3</v>
      </c>
      <c r="L22" s="17">
        <f t="shared" si="2"/>
        <v>131.47893075825311</v>
      </c>
      <c r="M22" s="17">
        <f t="shared" si="3"/>
        <v>1.497720374937241</v>
      </c>
      <c r="N22" s="17" t="str">
        <f t="shared" si="4"/>
        <v>ОДНОРОДНЫЕ</v>
      </c>
      <c r="O22" s="16">
        <f t="shared" si="5"/>
        <v>193129.27333333332</v>
      </c>
    </row>
    <row r="23" spans="1:15" s="8" customFormat="1" ht="30" x14ac:dyDescent="0.25">
      <c r="A23" s="21">
        <v>4</v>
      </c>
      <c r="B23" s="26" t="s">
        <v>29</v>
      </c>
      <c r="C23" s="28" t="s">
        <v>25</v>
      </c>
      <c r="D23" s="28">
        <v>16</v>
      </c>
      <c r="E23" s="24">
        <v>14888.45</v>
      </c>
      <c r="F23" s="25">
        <v>14630.95</v>
      </c>
      <c r="G23" s="25">
        <v>14451.75</v>
      </c>
      <c r="H23" s="16"/>
      <c r="I23" s="16"/>
      <c r="J23" s="16">
        <f t="shared" si="0"/>
        <v>14657.050000000001</v>
      </c>
      <c r="K23" s="17">
        <f t="shared" si="1"/>
        <v>3</v>
      </c>
      <c r="L23" s="17">
        <f t="shared" si="2"/>
        <v>219.51681029023757</v>
      </c>
      <c r="M23" s="17">
        <f t="shared" si="3"/>
        <v>1.4976875311896838</v>
      </c>
      <c r="N23" s="17" t="str">
        <f t="shared" si="4"/>
        <v>ОДНОРОДНЫЕ</v>
      </c>
      <c r="O23" s="16">
        <f t="shared" si="5"/>
        <v>234512.80000000002</v>
      </c>
    </row>
    <row r="24" spans="1:15" s="8" customFormat="1" ht="15.6" customHeight="1" x14ac:dyDescent="0.25">
      <c r="A24" s="21">
        <v>5</v>
      </c>
      <c r="B24" s="26" t="s">
        <v>30</v>
      </c>
      <c r="C24" s="28" t="s">
        <v>31</v>
      </c>
      <c r="D24" s="28">
        <v>4</v>
      </c>
      <c r="E24" s="24">
        <v>3171.78</v>
      </c>
      <c r="F24" s="25">
        <v>3116.92</v>
      </c>
      <c r="G24" s="25">
        <v>3078.74</v>
      </c>
      <c r="H24" s="20"/>
      <c r="I24" s="20"/>
      <c r="J24" s="20">
        <f t="shared" ref="J24:J28" si="6">AVERAGE(E24:I24)</f>
        <v>3122.48</v>
      </c>
      <c r="K24" s="21">
        <f t="shared" ref="K24:K28" si="7">COUNT(E24:I24)</f>
        <v>3</v>
      </c>
      <c r="L24" s="21">
        <f t="shared" ref="L24:L28" si="8">STDEV(E24:I24)</f>
        <v>46.768532155713622</v>
      </c>
      <c r="M24" s="21">
        <f t="shared" ref="M24:M28" si="9">L24/J24*100</f>
        <v>1.4978008555927858</v>
      </c>
      <c r="N24" s="21" t="str">
        <f t="shared" ref="N24:N28" si="10">IF(M24&lt;33,"ОДНОРОДНЫЕ","НЕОДНОРОДНЫЕ")</f>
        <v>ОДНОРОДНЫЕ</v>
      </c>
      <c r="O24" s="20">
        <f t="shared" ref="O24:O28" si="11">D24*J24</f>
        <v>12489.92</v>
      </c>
    </row>
    <row r="25" spans="1:15" s="8" customFormat="1" ht="30" x14ac:dyDescent="0.25">
      <c r="A25" s="30">
        <v>6</v>
      </c>
      <c r="B25" s="26" t="s">
        <v>32</v>
      </c>
      <c r="C25" s="28" t="s">
        <v>25</v>
      </c>
      <c r="D25" s="28">
        <v>26</v>
      </c>
      <c r="E25" s="24">
        <v>4857.18</v>
      </c>
      <c r="F25" s="25">
        <v>4773.17</v>
      </c>
      <c r="G25" s="25">
        <v>4714.71</v>
      </c>
      <c r="H25" s="31"/>
      <c r="I25" s="31"/>
      <c r="J25" s="31">
        <f t="shared" si="6"/>
        <v>4781.6866666666674</v>
      </c>
      <c r="K25" s="30">
        <f t="shared" si="7"/>
        <v>3</v>
      </c>
      <c r="L25" s="30">
        <f t="shared" si="8"/>
        <v>71.6158183178364</v>
      </c>
      <c r="M25" s="30">
        <f t="shared" si="9"/>
        <v>1.4977103961468907</v>
      </c>
      <c r="N25" s="30" t="str">
        <f t="shared" si="10"/>
        <v>ОДНОРОДНЫЕ</v>
      </c>
      <c r="O25" s="31">
        <f t="shared" si="11"/>
        <v>124323.85333333335</v>
      </c>
    </row>
    <row r="26" spans="1:15" s="8" customFormat="1" ht="30" x14ac:dyDescent="0.25">
      <c r="A26" s="30">
        <v>7</v>
      </c>
      <c r="B26" s="26" t="s">
        <v>33</v>
      </c>
      <c r="C26" s="28" t="s">
        <v>25</v>
      </c>
      <c r="D26" s="28">
        <v>26</v>
      </c>
      <c r="E26" s="24">
        <v>3214.25</v>
      </c>
      <c r="F26" s="25">
        <v>3158.66</v>
      </c>
      <c r="G26" s="25">
        <v>3119.97</v>
      </c>
      <c r="H26" s="31"/>
      <c r="I26" s="31"/>
      <c r="J26" s="31">
        <f t="shared" si="6"/>
        <v>3164.2933333333331</v>
      </c>
      <c r="K26" s="30">
        <f t="shared" si="7"/>
        <v>3</v>
      </c>
      <c r="L26" s="30">
        <f t="shared" si="8"/>
        <v>47.391776009486534</v>
      </c>
      <c r="M26" s="30">
        <f t="shared" si="9"/>
        <v>1.4977048907018695</v>
      </c>
      <c r="N26" s="30" t="str">
        <f t="shared" si="10"/>
        <v>ОДНОРОДНЫЕ</v>
      </c>
      <c r="O26" s="31">
        <f t="shared" si="11"/>
        <v>82271.626666666663</v>
      </c>
    </row>
    <row r="27" spans="1:15" s="8" customFormat="1" ht="15.6" customHeight="1" x14ac:dyDescent="0.25">
      <c r="A27" s="30">
        <v>8</v>
      </c>
      <c r="B27" s="26" t="s">
        <v>34</v>
      </c>
      <c r="C27" s="28" t="s">
        <v>35</v>
      </c>
      <c r="D27" s="28">
        <v>26</v>
      </c>
      <c r="E27" s="24">
        <v>6598.55</v>
      </c>
      <c r="F27" s="25">
        <v>6484.42</v>
      </c>
      <c r="G27" s="25">
        <v>6405</v>
      </c>
      <c r="H27" s="31"/>
      <c r="I27" s="31"/>
      <c r="J27" s="31">
        <f t="shared" ref="J27" si="12">AVERAGE(E27:I27)</f>
        <v>6495.9900000000007</v>
      </c>
      <c r="K27" s="30">
        <f t="shared" ref="K27" si="13">COUNT(E27:I27)</f>
        <v>3</v>
      </c>
      <c r="L27" s="30">
        <f t="shared" ref="L27" si="14">STDEV(E27:I27)</f>
        <v>97.292339369551684</v>
      </c>
      <c r="M27" s="30">
        <f t="shared" ref="M27" si="15">L27/J27*100</f>
        <v>1.4977292047794359</v>
      </c>
      <c r="N27" s="30" t="str">
        <f t="shared" ref="N27" si="16">IF(M27&lt;33,"ОДНОРОДНЫЕ","НЕОДНОРОДНЫЕ")</f>
        <v>ОДНОРОДНЫЕ</v>
      </c>
      <c r="O27" s="31">
        <f t="shared" ref="O27" si="17">D27*J27</f>
        <v>168895.74000000002</v>
      </c>
    </row>
    <row r="28" spans="1:15" s="8" customFormat="1" ht="30" x14ac:dyDescent="0.25">
      <c r="A28" s="30">
        <v>9</v>
      </c>
      <c r="B28" s="26" t="s">
        <v>37</v>
      </c>
      <c r="C28" s="27"/>
      <c r="D28" s="27"/>
      <c r="E28" s="29">
        <v>973683.26</v>
      </c>
      <c r="F28" s="13">
        <v>956842.72</v>
      </c>
      <c r="G28" s="13">
        <v>945123.23</v>
      </c>
      <c r="H28" s="20"/>
      <c r="I28" s="20"/>
      <c r="J28" s="20">
        <f t="shared" si="6"/>
        <v>958549.73666666669</v>
      </c>
      <c r="K28" s="21">
        <f t="shared" si="7"/>
        <v>3</v>
      </c>
      <c r="L28" s="21">
        <f t="shared" si="8"/>
        <v>14356.331628429101</v>
      </c>
      <c r="M28" s="21">
        <f t="shared" si="9"/>
        <v>1.49771379400227</v>
      </c>
      <c r="N28" s="21" t="str">
        <f t="shared" si="10"/>
        <v>ОДНОРОДНЫЕ</v>
      </c>
      <c r="O28" s="20">
        <f t="shared" si="11"/>
        <v>0</v>
      </c>
    </row>
    <row r="29" spans="1:15" s="10" customFormat="1" ht="14.45" x14ac:dyDescent="0.3">
      <c r="A29" s="8"/>
      <c r="B29" s="8"/>
      <c r="C29" s="8"/>
      <c r="D29" s="8"/>
      <c r="E29" s="9"/>
      <c r="F29" s="9"/>
      <c r="G29" s="9"/>
      <c r="H29" s="9"/>
      <c r="I29" s="9"/>
      <c r="J29" s="9"/>
      <c r="K29" s="8"/>
      <c r="L29" s="8"/>
      <c r="M29" s="8"/>
      <c r="N29" s="8"/>
      <c r="O29" s="9"/>
    </row>
    <row r="30" spans="1:15" s="33" customFormat="1" ht="33" customHeight="1" x14ac:dyDescent="0.25">
      <c r="A30" s="43" t="s">
        <v>40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s="33" customFormat="1" ht="33" customHeight="1" x14ac:dyDescent="0.25">
      <c r="A31" s="43" t="s">
        <v>24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s="10" customForma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s="19" customFormat="1" ht="15" customHeight="1" x14ac:dyDescent="0.25">
      <c r="A33" s="44" t="s">
        <v>41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</sheetData>
  <mergeCells count="17">
    <mergeCell ref="L12:M12"/>
    <mergeCell ref="B14:N14"/>
    <mergeCell ref="A30:O30"/>
    <mergeCell ref="A31:O31"/>
    <mergeCell ref="A32:O32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3:O33"/>
  </mergeCells>
  <conditionalFormatting sqref="N20:N24 N28">
    <cfRule type="containsText" dxfId="11" priority="16" operator="containsText" text="НЕ">
      <formula>NOT(ISERROR(SEARCH("НЕ",N20)))</formula>
    </cfRule>
    <cfRule type="containsText" dxfId="10" priority="17" operator="containsText" text="ОДНОРОДНЫЕ">
      <formula>NOT(ISERROR(SEARCH("ОДНОРОДНЫЕ",N20)))</formula>
    </cfRule>
    <cfRule type="containsText" dxfId="9" priority="18" operator="containsText" text="НЕОДНОРОДНЫЕ">
      <formula>NOT(ISERROR(SEARCH("НЕОДНОРОДНЫЕ",N20)))</formula>
    </cfRule>
  </conditionalFormatting>
  <conditionalFormatting sqref="N20:N24 N28">
    <cfRule type="containsText" dxfId="8" priority="13" operator="containsText" text="НЕОДНОРОДНЫЕ">
      <formula>NOT(ISERROR(SEARCH("НЕОДНОРОДНЫЕ",N20)))</formula>
    </cfRule>
    <cfRule type="containsText" dxfId="7" priority="14" operator="containsText" text="ОДНОРОДНЫЕ">
      <formula>NOT(ISERROR(SEARCH("ОДНОРОДНЫЕ",N20)))</formula>
    </cfRule>
    <cfRule type="containsText" dxfId="6" priority="15" operator="containsText" text="НЕОДНОРОДНЫЕ">
      <formula>NOT(ISERROR(SEARCH("НЕОДНОРОДНЫЕ",N20)))</formula>
    </cfRule>
  </conditionalFormatting>
  <conditionalFormatting sqref="N25:N27">
    <cfRule type="containsText" dxfId="5" priority="4" operator="containsText" text="НЕ">
      <formula>NOT(ISERROR(SEARCH("НЕ",N25)))</formula>
    </cfRule>
    <cfRule type="containsText" dxfId="4" priority="5" operator="containsText" text="ОДНОРОДНЫЕ">
      <formula>NOT(ISERROR(SEARCH("ОДНОРОДНЫЕ",N25)))</formula>
    </cfRule>
    <cfRule type="containsText" dxfId="3" priority="6" operator="containsText" text="НЕОДНОРОДНЫЕ">
      <formula>NOT(ISERROR(SEARCH("НЕОДНОРОДНЫЕ",N25)))</formula>
    </cfRule>
  </conditionalFormatting>
  <conditionalFormatting sqref="N25:N27">
    <cfRule type="containsText" dxfId="2" priority="1" operator="containsText" text="НЕОДНОРОДНЫЕ">
      <formula>NOT(ISERROR(SEARCH("НЕОДНОРОДНЫЕ",N25)))</formula>
    </cfRule>
    <cfRule type="containsText" dxfId="1" priority="2" operator="containsText" text="ОДНОРОДНЫЕ">
      <formula>NOT(ISERROR(SEARCH("ОДНОРОДНЫЕ",N25)))</formula>
    </cfRule>
    <cfRule type="containsText" dxfId="0" priority="3" operator="containsText" text="НЕОДНОРОДНЫЕ">
      <formula>NOT(ISERROR(SEARCH("НЕОДНОРОДНЫЕ",N25)))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2021-12-21T06:27:40Z</dcterms:modified>
</cp:coreProperties>
</file>