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/>
  <c r="F21" i="1"/>
  <c r="L23" i="1"/>
  <c r="K23" i="1"/>
  <c r="L22" i="1"/>
  <c r="K22" i="1"/>
  <c r="J23" i="1"/>
  <c r="J22" i="1"/>
  <c r="O22" i="1" s="1"/>
  <c r="L24" i="1"/>
  <c r="J24" i="1"/>
  <c r="O24" i="1" s="1"/>
  <c r="K24" i="1"/>
  <c r="M24" i="1" l="1"/>
  <c r="J20" i="1"/>
  <c r="O20" i="1" s="1"/>
  <c r="K21" i="1"/>
  <c r="K20" i="1"/>
  <c r="L21" i="1"/>
  <c r="M21" i="1" s="1"/>
  <c r="N21" i="1" s="1"/>
  <c r="J21" i="1"/>
  <c r="O21" i="1" s="1"/>
  <c r="L20" i="1"/>
  <c r="M23" i="1"/>
  <c r="N23" i="1" s="1"/>
  <c r="M22" i="1"/>
  <c r="N22" i="1" s="1"/>
  <c r="O23" i="1"/>
  <c r="N24" i="1"/>
  <c r="M20" i="1" l="1"/>
  <c r="N20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<sst xmlns="http://schemas.openxmlformats.org/spreadsheetml/2006/main" count="43" uniqueCount="39">
  <si>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</si>
  <si>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</si>
  <si>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</si>
  <si>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</si>
  <si>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</si>
  <si>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</si>
  <si>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</si>
  <si>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</si>
  <si>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</si>
  <si>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</si>
  <si>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</si>
  <si>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</si>
  <si>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</si>
  <si>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</si>
  <si>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</si>
  <si>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</si>
  <si>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</si>
  <si>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</si>
  <si>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</si>
  <si>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</si>
  <si>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</si>
  <si>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</si>
  <si>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</si>
  <si>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</si>
  <si>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</si>
  <si>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техническое обслуживание лифтов в количестве 5 шт.</t>
  </si>
  <si>
    <t>мес.</t>
  </si>
  <si>
    <t>КП вх.4886 от 17.11.2021</t>
  </si>
  <si>
    <t>КП вх.4885 от 17.11.2021</t>
  </si>
  <si>
    <t>КП вх.4884 от 17.11.2021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</si>
  <si>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</si>
  <si>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</si>
  <si>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607 800,00 (шестьсот семь тысяч восемьсот)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</si>
  <si>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</si>
  <si>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</si>
  <si>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</si>
  <si>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</si>
  <si>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356-21н</t>
  </si>
  <si>
    <t>на оказание услуг по техническому обслуживанию и ремонту лифтов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</si>
</sst>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40" sqref="Q4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33</v>
      </c>
    </row>
    <row r="2" spans="1:15" x14ac:dyDescent="0.25">
      <c r="A2" s="25"/>
      <c r="B2" s="25"/>
      <c r="C2" s="25"/>
      <c r="D2" s="25"/>
      <c r="K2" s="25"/>
      <c r="L2" s="25"/>
      <c r="M2" s="25"/>
      <c r="N2" s="25"/>
      <c r="O2" s="38" t="s">
        <v>34</v>
      </c>
    </row>
    <row r="3" spans="1:15" ht="14.45" customHeight="1" x14ac:dyDescent="0.25">
      <c r="A3" s="18"/>
      <c r="B3" s="18"/>
      <c r="C3" s="18"/>
      <c r="D3" s="18"/>
      <c r="K3" s="18"/>
      <c r="L3" s="18"/>
      <c r="M3" s="18"/>
      <c r="N3" s="18"/>
      <c r="O3" s="38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8" t="s">
        <v>35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8" t="s">
        <v>36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8" t="s">
        <v>37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28.5" customHeight="1" x14ac:dyDescent="0.25">
      <c r="A17" s="31" t="s">
        <v>14</v>
      </c>
      <c r="B17" s="32"/>
      <c r="C17" s="33">
        <f>SUMIF(O20:O24,"&gt;0")</f>
        <v>753500</v>
      </c>
      <c r="D17" s="32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4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30" t="s">
        <v>10</v>
      </c>
    </row>
    <row r="19" spans="1:15" s="8" customFormat="1" ht="30" x14ac:dyDescent="0.25">
      <c r="A19" s="27"/>
      <c r="B19" s="27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27"/>
      <c r="L19" s="27"/>
      <c r="M19" s="27"/>
      <c r="N19" s="27"/>
      <c r="O19" s="30"/>
    </row>
    <row r="20" spans="1:15" s="8" customFormat="1" ht="31.9" customHeight="1" x14ac:dyDescent="0.25">
      <c r="A20" s="17">
        <v>1</v>
      </c>
      <c r="B20" s="21" t="s">
        <v>25</v>
      </c>
      <c r="C20" s="21" t="s">
        <v>26</v>
      </c>
      <c r="D20" s="23">
        <v>12</v>
      </c>
      <c r="E20" s="19">
        <v>75000</v>
      </c>
      <c r="F20" s="19">
        <v>50650</v>
      </c>
      <c r="G20" s="19">
        <v>62725</v>
      </c>
      <c r="H20" s="16"/>
      <c r="I20" s="16"/>
      <c r="J20" s="16">
        <f t="shared" ref="J20:J23" si="0">AVERAGE(E20:I20)</f>
        <v>62791.666666666664</v>
      </c>
      <c r="K20" s="17">
        <f t="shared" ref="K20:K23" si="1">COUNT(E20:I20)</f>
        <v>3</v>
      </c>
      <c r="L20" s="17">
        <f t="shared" ref="L20:L23" si="2">STDEV(E20:I20)</f>
        <v>12175.13689176976</v>
      </c>
      <c r="M20" s="17">
        <f t="shared" ref="M20:M23" si="3">L20/J20*100</f>
        <v>19.38973360334932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753500</v>
      </c>
    </row>
    <row r="21" spans="1:15" s="8" customFormat="1" ht="30" x14ac:dyDescent="0.25">
      <c r="A21" s="17">
        <v>2</v>
      </c>
      <c r="B21" s="21" t="s">
        <v>30</v>
      </c>
      <c r="C21" s="21"/>
      <c r="D21" s="23"/>
      <c r="E21" s="19">
        <f>D20*E20</f>
        <v>900000</v>
      </c>
      <c r="F21" s="19">
        <f>D20*F20</f>
        <v>607800</v>
      </c>
      <c r="G21" s="19">
        <f>D20*G20</f>
        <v>752700</v>
      </c>
      <c r="H21" s="16"/>
      <c r="I21" s="16"/>
      <c r="J21" s="16">
        <f t="shared" si="0"/>
        <v>753500</v>
      </c>
      <c r="K21" s="17">
        <f t="shared" si="1"/>
        <v>3</v>
      </c>
      <c r="L21" s="17">
        <f t="shared" si="2"/>
        <v>146101.64270123729</v>
      </c>
      <c r="M21" s="17">
        <f t="shared" si="3"/>
        <v>19.389733603349342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6" customFormat="1" ht="27" customHeight="1" x14ac:dyDescent="0.25">
      <c r="A26" s="36" t="s">
        <v>31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26" customFormat="1" ht="27" customHeight="1" x14ac:dyDescent="0.25">
      <c r="A27" s="36" t="s">
        <v>24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s="26" customFormat="1" ht="27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26" customFormat="1" ht="27" customHeight="1" x14ac:dyDescent="0.25">
      <c r="A29" s="37" t="s">
        <v>32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</sheetData>
  <mergeCells count="17">
    <mergeCell ref="N18:N19"/>
    <mergeCell ref="A18:A19"/>
    <mergeCell ref="B18:B19"/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2021-12-21T04:56:26Z</dcterms:modified>
</cp:coreProperties>
</file>