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4" i="1" l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M40" i="1" s="1"/>
  <c r="N40" i="1" s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M36" i="1" s="1"/>
  <c r="N36" i="1" s="1"/>
  <c r="K36" i="1"/>
  <c r="J36" i="1"/>
  <c r="O36" i="1" s="1"/>
  <c r="L54" i="1"/>
  <c r="M54" i="1" s="1"/>
  <c r="N54" i="1" s="1"/>
  <c r="K54" i="1"/>
  <c r="J54" i="1"/>
  <c r="O54" i="1" s="1"/>
  <c r="L53" i="1"/>
  <c r="K53" i="1"/>
  <c r="J53" i="1"/>
  <c r="O53" i="1" s="1"/>
  <c r="L52" i="1"/>
  <c r="M52" i="1" s="1"/>
  <c r="N52" i="1" s="1"/>
  <c r="K52" i="1"/>
  <c r="J52" i="1"/>
  <c r="O52" i="1" s="1"/>
  <c r="L51" i="1"/>
  <c r="M51" i="1" s="1"/>
  <c r="N51" i="1" s="1"/>
  <c r="K51" i="1"/>
  <c r="J51" i="1"/>
  <c r="O51" i="1" s="1"/>
  <c r="L50" i="1"/>
  <c r="M50" i="1" s="1"/>
  <c r="N50" i="1" s="1"/>
  <c r="K50" i="1"/>
  <c r="J50" i="1"/>
  <c r="O50" i="1" s="1"/>
  <c r="L49" i="1"/>
  <c r="K49" i="1"/>
  <c r="J49" i="1"/>
  <c r="O49" i="1" s="1"/>
  <c r="L48" i="1"/>
  <c r="M48" i="1" s="1"/>
  <c r="N48" i="1" s="1"/>
  <c r="K48" i="1"/>
  <c r="J48" i="1"/>
  <c r="O48" i="1" s="1"/>
  <c r="L47" i="1"/>
  <c r="K47" i="1"/>
  <c r="J47" i="1"/>
  <c r="O47" i="1" s="1"/>
  <c r="L46" i="1"/>
  <c r="M46" i="1" s="1"/>
  <c r="N46" i="1" s="1"/>
  <c r="K46" i="1"/>
  <c r="J46" i="1"/>
  <c r="O46" i="1" s="1"/>
  <c r="L45" i="1"/>
  <c r="K45" i="1"/>
  <c r="J45" i="1"/>
  <c r="O45" i="1" s="1"/>
  <c r="L35" i="1"/>
  <c r="K35" i="1"/>
  <c r="J35" i="1"/>
  <c r="O35" i="1" s="1"/>
  <c r="L34" i="1"/>
  <c r="M34" i="1" s="1"/>
  <c r="N34" i="1" s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M35" i="1" l="1"/>
  <c r="N35" i="1" s="1"/>
  <c r="M33" i="1"/>
  <c r="N33" i="1" s="1"/>
  <c r="M39" i="1"/>
  <c r="N39" i="1" s="1"/>
  <c r="M43" i="1"/>
  <c r="N43" i="1" s="1"/>
  <c r="M41" i="1"/>
  <c r="N41" i="1" s="1"/>
  <c r="M44" i="1"/>
  <c r="N44" i="1" s="1"/>
  <c r="M37" i="1"/>
  <c r="N37" i="1" s="1"/>
  <c r="M47" i="1"/>
  <c r="N47" i="1" s="1"/>
  <c r="M32" i="1"/>
  <c r="N32" i="1" s="1"/>
  <c r="M38" i="1"/>
  <c r="N38" i="1" s="1"/>
  <c r="M42" i="1"/>
  <c r="N42" i="1" s="1"/>
  <c r="M53" i="1"/>
  <c r="N53" i="1" s="1"/>
  <c r="M45" i="1"/>
  <c r="N45" i="1" s="1"/>
  <c r="M49" i="1"/>
  <c r="N49" i="1" s="1"/>
  <c r="M31" i="1"/>
  <c r="N31" i="1" s="1"/>
  <c r="M30" i="1"/>
  <c r="N30" i="1" s="1"/>
  <c r="M29" i="1"/>
  <c r="N29" i="1" s="1"/>
  <c r="M26" i="1"/>
  <c r="N26" i="1" s="1"/>
  <c r="M27" i="1"/>
  <c r="N27" i="1" s="1"/>
  <c r="M28" i="1"/>
  <c r="N28" i="1" s="1"/>
  <c r="L55" i="1" l="1"/>
  <c r="K55" i="1"/>
  <c r="J55" i="1"/>
  <c r="O55" i="1" s="1"/>
  <c r="L25" i="1"/>
  <c r="K25" i="1"/>
  <c r="J25" i="1"/>
  <c r="O25" i="1" s="1"/>
  <c r="L24" i="1"/>
  <c r="K24" i="1"/>
  <c r="J24" i="1"/>
  <c r="O24" i="1" s="1"/>
  <c r="L23" i="1"/>
  <c r="K23" i="1"/>
  <c r="L22" i="1"/>
  <c r="K22" i="1"/>
  <c r="L20" i="1"/>
  <c r="K20" i="1"/>
  <c r="J23" i="1"/>
  <c r="J22" i="1"/>
  <c r="O22" i="1" s="1"/>
  <c r="J20" i="1"/>
  <c r="M25" i="1" l="1"/>
  <c r="N25" i="1" s="1"/>
  <c r="M55" i="1"/>
  <c r="N55" i="1" s="1"/>
  <c r="M24" i="1"/>
  <c r="N24" i="1" s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C17" i="1" s="1"/>
  <c r="M21" i="1" l="1"/>
  <c r="N21" i="1" s="1"/>
</calcChain>
</file>

<file path=xl/sharedStrings.xml><?xml version="1.0" encoding="utf-8"?>
<sst xmlns="http://schemas.openxmlformats.org/spreadsheetml/2006/main" count="89" uniqueCount="63">
  <si>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</si>
  <si>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</si>
  <si>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</si>
  <si>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</si>
  <si>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</si>
  <si>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</si>
  <si>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</si>
  <si>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</si>
  <si>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</si>
  <si>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</si>
  <si>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</si>
  <si>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</si>
  <si>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</si>
  <si>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</si>
  <si>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</si>
  <si>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</si>
  <si>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</si>
  <si>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</si>
  <si>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</si>
  <si>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</si>
  <si>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</si>
  <si>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</si>
  <si>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</si>
  <si>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</si>
  <si>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</si>
  <si>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</si>
  <si>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набор</t>
  </si>
  <si>
    <t>Субстрат (AccessSubstrate).</t>
  </si>
  <si>
    <t>Общий бета-Хорионический гонадотропин,реагент.</t>
  </si>
  <si>
    <t>Общий бета-Хорионический гонадотропин, калибраторы.</t>
  </si>
  <si>
    <t xml:space="preserve"> Альфа-фетопротеин  (АФП), реагент.</t>
  </si>
  <si>
    <t>Альфа-фетопротеин  (АФП), калибраторы.</t>
  </si>
  <si>
    <t>Лютеинизирующий гормон, реагент.</t>
  </si>
  <si>
    <t>Лютеинизирующий гормон, калибраторы.</t>
  </si>
  <si>
    <t>Пролактин, реагент.</t>
  </si>
  <si>
    <t>Пролактин, калибраторы.</t>
  </si>
  <si>
    <t>Тестостерон, реагент.</t>
  </si>
  <si>
    <t>Тестостерон, калибраторы.</t>
  </si>
  <si>
    <t>Дегидроэпиандростерона сульфат, реагент</t>
  </si>
  <si>
    <t>Дегидроэпиандростерона сульфат, калибраторы.</t>
  </si>
  <si>
    <t>Прогестерон, реагент.</t>
  </si>
  <si>
    <t>Прогестерон, калибраторы.</t>
  </si>
  <si>
    <t>Вычсокочувствительный эстрадиол, реагент.</t>
  </si>
  <si>
    <t>Вычсокочувствительный эстрадиол, калибраторы.</t>
  </si>
  <si>
    <t>Кортизол, реагент.</t>
  </si>
  <si>
    <t>Кортизол, калибраторы.</t>
  </si>
  <si>
    <t>Фолликулостимулирующий гормон,реагент</t>
  </si>
  <si>
    <t>Фолликулостимулирующий гормон, калибраторы.</t>
  </si>
  <si>
    <t>Промывочный буфер «Wash Buffer II»  (Access Wash Buffer II).</t>
  </si>
  <si>
    <t>Реакционные пробирки (16х98 шт./упак.) (для Access) (AccessReactionVessels).</t>
  </si>
  <si>
    <t>Чашечки для образцов</t>
  </si>
  <si>
    <t>ИТОГО:</t>
  </si>
  <si>
    <t>КП вх.5319 от 09.12.2021</t>
  </si>
  <si>
    <t>КП вх.5290 от 08.12.2021</t>
  </si>
  <si>
    <t>КП вх.5289 от 08.12.2021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</si>
  <si>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</si>
  <si>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2 267 375,00 (два миллиона двести шестьдесят семь тысяч триста семьдесят пять)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</si>
  <si>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</si>
  <si>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</si>
  <si>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</si>
  <si>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</si>
  <si>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355-21н</t>
  </si>
  <si>
    <t>на поставку реагентов и расходных материалов для иммунохимического анализа Access 2 system (гормоны)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</si>
</sst>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62" zoomScale="85" zoomScaleNormal="85" zoomScalePageLayoutView="70" workbookViewId="0">
      <selection activeCell="R18" sqref="R18"/>
    </sheetView>
  </sheetViews>
  <sheetFormatPr defaultRowHeight="15" x14ac:dyDescent="0.25"/>
  <cols>
    <col min="1" max="1" width="9.140625" style="26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52" t="s">
        <v>57</v>
      </c>
    </row>
    <row r="2" spans="1:15" ht="14.45" customHeight="1" x14ac:dyDescent="0.25">
      <c r="B2" s="18"/>
      <c r="C2" s="18"/>
      <c r="D2" s="18"/>
      <c r="K2" s="18"/>
      <c r="L2" s="18"/>
      <c r="M2" s="18"/>
      <c r="N2" s="18"/>
      <c r="O2" s="52" t="s">
        <v>58</v>
      </c>
    </row>
    <row r="3" spans="1:15" x14ac:dyDescent="0.25">
      <c r="A3" s="33"/>
      <c r="B3" s="33"/>
      <c r="C3" s="33"/>
      <c r="D3" s="33"/>
      <c r="K3" s="33"/>
      <c r="L3" s="33"/>
      <c r="M3" s="33"/>
      <c r="N3" s="33"/>
      <c r="O3" s="52" t="s">
        <v>62</v>
      </c>
    </row>
    <row r="4" spans="1:15" ht="14.45" customHeight="1" x14ac:dyDescent="0.25">
      <c r="B4" s="18"/>
      <c r="C4" s="18"/>
      <c r="D4" s="18"/>
      <c r="K4" s="18"/>
      <c r="L4" s="18"/>
      <c r="M4" s="18"/>
      <c r="N4" s="18"/>
      <c r="O4" s="52" t="s">
        <v>59</v>
      </c>
    </row>
    <row r="5" spans="1:15" ht="14.45" customHeight="1" x14ac:dyDescent="0.25">
      <c r="B5" s="18"/>
      <c r="C5" s="18"/>
      <c r="D5" s="18"/>
      <c r="K5" s="18"/>
      <c r="L5" s="18"/>
      <c r="M5" s="18"/>
      <c r="N5" s="18"/>
      <c r="O5" s="52" t="s">
        <v>60</v>
      </c>
    </row>
    <row r="6" spans="1:15" ht="14.45" customHeight="1" x14ac:dyDescent="0.25">
      <c r="B6" s="18"/>
      <c r="C6" s="18"/>
      <c r="D6" s="18"/>
      <c r="K6" s="18"/>
      <c r="L6" s="18"/>
      <c r="M6" s="18"/>
      <c r="N6" s="18"/>
      <c r="O6" s="52" t="s">
        <v>61</v>
      </c>
    </row>
    <row r="7" spans="1:15" x14ac:dyDescent="0.25"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0" t="s">
        <v>20</v>
      </c>
      <c r="M12" s="4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1" t="s">
        <v>19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5"/>
    </row>
    <row r="15" spans="1:15" hidden="1" x14ac:dyDescent="0.25"/>
    <row r="17" spans="1:15" s="8" customFormat="1" ht="37.15" customHeight="1" x14ac:dyDescent="0.25">
      <c r="A17" s="43" t="s">
        <v>14</v>
      </c>
      <c r="B17" s="44"/>
      <c r="C17" s="45">
        <f>SUMIF(O20:O55,"&gt;0")</f>
        <v>2270166.4700000002</v>
      </c>
      <c r="D17" s="44"/>
      <c r="E17" s="23" t="s">
        <v>52</v>
      </c>
      <c r="F17" s="27" t="s">
        <v>53</v>
      </c>
      <c r="G17" s="27" t="s">
        <v>54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8" t="s">
        <v>0</v>
      </c>
      <c r="B18" s="48" t="s">
        <v>1</v>
      </c>
      <c r="C18" s="48" t="s">
        <v>2</v>
      </c>
      <c r="D18" s="4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6" t="s">
        <v>15</v>
      </c>
      <c r="K18" s="48" t="s">
        <v>11</v>
      </c>
      <c r="L18" s="48" t="s">
        <v>12</v>
      </c>
      <c r="M18" s="48" t="s">
        <v>13</v>
      </c>
      <c r="N18" s="48" t="s">
        <v>9</v>
      </c>
      <c r="O18" s="42" t="s">
        <v>10</v>
      </c>
    </row>
    <row r="19" spans="1:15" s="8" customFormat="1" ht="30" x14ac:dyDescent="0.25">
      <c r="A19" s="49"/>
      <c r="B19" s="4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7"/>
      <c r="K19" s="48"/>
      <c r="L19" s="48"/>
      <c r="M19" s="48"/>
      <c r="N19" s="48"/>
      <c r="O19" s="42"/>
    </row>
    <row r="20" spans="1:15" s="8" customFormat="1" ht="27.6" customHeight="1" x14ac:dyDescent="0.25">
      <c r="A20" s="38">
        <v>1</v>
      </c>
      <c r="B20" s="36" t="s">
        <v>28</v>
      </c>
      <c r="C20" s="30" t="s">
        <v>26</v>
      </c>
      <c r="D20" s="28">
        <v>12</v>
      </c>
      <c r="E20" s="31">
        <v>18260.88</v>
      </c>
      <c r="F20" s="32">
        <v>18249</v>
      </c>
      <c r="G20" s="32">
        <v>18282</v>
      </c>
      <c r="H20" s="16"/>
      <c r="I20" s="16"/>
      <c r="J20" s="16">
        <f t="shared" ref="J20:J23" si="0">AVERAGE(E20:I20)</f>
        <v>18263.960000000003</v>
      </c>
      <c r="K20" s="17">
        <f t="shared" ref="K20:K23" si="1">COUNT(E20:I20)</f>
        <v>3</v>
      </c>
      <c r="L20" s="17">
        <f t="shared" ref="L20:L23" si="2">STDEV(E20:I20)</f>
        <v>16.714209523635777</v>
      </c>
      <c r="M20" s="17">
        <f t="shared" ref="M20:M23" si="3">L20/J20*100</f>
        <v>9.1514707235647544E-2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219167.52000000002</v>
      </c>
    </row>
    <row r="21" spans="1:15" s="8" customFormat="1" ht="30" x14ac:dyDescent="0.25">
      <c r="A21" s="38">
        <v>2</v>
      </c>
      <c r="B21" s="36" t="s">
        <v>29</v>
      </c>
      <c r="C21" s="30" t="s">
        <v>26</v>
      </c>
      <c r="D21" s="28">
        <v>2</v>
      </c>
      <c r="E21" s="31">
        <v>6992.48</v>
      </c>
      <c r="F21" s="32">
        <v>6985</v>
      </c>
      <c r="G21" s="32">
        <v>7018</v>
      </c>
      <c r="H21" s="16"/>
      <c r="I21" s="16"/>
      <c r="J21" s="16">
        <f t="shared" si="0"/>
        <v>6998.4933333333329</v>
      </c>
      <c r="K21" s="17">
        <f t="shared" si="1"/>
        <v>3</v>
      </c>
      <c r="L21" s="17">
        <f t="shared" si="2"/>
        <v>17.302315837289989</v>
      </c>
      <c r="M21" s="17">
        <f t="shared" si="3"/>
        <v>0.24722915366483628</v>
      </c>
      <c r="N21" s="17" t="str">
        <f t="shared" si="4"/>
        <v>ОДНОРОДНЫЕ</v>
      </c>
      <c r="O21" s="16">
        <f t="shared" si="5"/>
        <v>13996.986666666666</v>
      </c>
    </row>
    <row r="22" spans="1:15" s="8" customFormat="1" ht="28.15" customHeight="1" x14ac:dyDescent="0.25">
      <c r="A22" s="38">
        <v>3</v>
      </c>
      <c r="B22" s="36" t="s">
        <v>30</v>
      </c>
      <c r="C22" s="30" t="s">
        <v>26</v>
      </c>
      <c r="D22" s="28">
        <v>12</v>
      </c>
      <c r="E22" s="31">
        <v>31551.96</v>
      </c>
      <c r="F22" s="32">
        <v>31537</v>
      </c>
      <c r="G22" s="32">
        <v>31570</v>
      </c>
      <c r="H22" s="16"/>
      <c r="I22" s="16"/>
      <c r="J22" s="16">
        <f t="shared" si="0"/>
        <v>31552.986666666664</v>
      </c>
      <c r="K22" s="17">
        <f t="shared" si="1"/>
        <v>3</v>
      </c>
      <c r="L22" s="17">
        <f t="shared" si="2"/>
        <v>16.523938190798653</v>
      </c>
      <c r="M22" s="17">
        <f t="shared" si="3"/>
        <v>5.2368856125607086E-2</v>
      </c>
      <c r="N22" s="17" t="str">
        <f t="shared" si="4"/>
        <v>ОДНОРОДНЫЕ</v>
      </c>
      <c r="O22" s="16">
        <f t="shared" si="5"/>
        <v>378635.83999999997</v>
      </c>
    </row>
    <row r="23" spans="1:15" s="8" customFormat="1" ht="30" x14ac:dyDescent="0.25">
      <c r="A23" s="38">
        <v>4</v>
      </c>
      <c r="B23" s="36" t="s">
        <v>31</v>
      </c>
      <c r="C23" s="30" t="s">
        <v>26</v>
      </c>
      <c r="D23" s="28">
        <v>2</v>
      </c>
      <c r="E23" s="31">
        <v>8987.44</v>
      </c>
      <c r="F23" s="32">
        <v>8976</v>
      </c>
      <c r="G23" s="32">
        <v>9020</v>
      </c>
      <c r="H23" s="16"/>
      <c r="I23" s="16"/>
      <c r="J23" s="16">
        <f t="shared" si="0"/>
        <v>8994.4800000000014</v>
      </c>
      <c r="K23" s="17">
        <f t="shared" si="1"/>
        <v>3</v>
      </c>
      <c r="L23" s="17">
        <f t="shared" si="2"/>
        <v>22.829174317088132</v>
      </c>
      <c r="M23" s="17">
        <f t="shared" si="3"/>
        <v>0.25381316448630858</v>
      </c>
      <c r="N23" s="17" t="str">
        <f t="shared" si="4"/>
        <v>ОДНОРОДНЫЕ</v>
      </c>
      <c r="O23" s="16">
        <f t="shared" si="5"/>
        <v>17988.960000000003</v>
      </c>
    </row>
    <row r="24" spans="1:15" s="8" customFormat="1" ht="25.15" customHeight="1" x14ac:dyDescent="0.25">
      <c r="A24" s="38">
        <v>5</v>
      </c>
      <c r="B24" s="36" t="s">
        <v>32</v>
      </c>
      <c r="C24" s="30" t="s">
        <v>26</v>
      </c>
      <c r="D24" s="28">
        <v>8</v>
      </c>
      <c r="E24" s="31">
        <v>16328.95</v>
      </c>
      <c r="F24" s="32">
        <v>16324</v>
      </c>
      <c r="G24" s="32">
        <v>16357</v>
      </c>
      <c r="H24" s="21"/>
      <c r="I24" s="21"/>
      <c r="J24" s="21">
        <f t="shared" ref="J24:J55" si="6">AVERAGE(E24:I24)</f>
        <v>16336.65</v>
      </c>
      <c r="K24" s="20">
        <f t="shared" ref="K24:K55" si="7">COUNT(E24:I24)</f>
        <v>3</v>
      </c>
      <c r="L24" s="20">
        <f t="shared" ref="L24:L55" si="8">STDEV(E24:I24)</f>
        <v>17.796558656099624</v>
      </c>
      <c r="M24" s="20">
        <f t="shared" ref="M24:M55" si="9">L24/J24*100</f>
        <v>0.1089364016251779</v>
      </c>
      <c r="N24" s="20" t="str">
        <f t="shared" ref="N24:N55" si="10">IF(M24&lt;33,"ОДНОРОДНЫЕ","НЕОДНОРОДНЫЕ")</f>
        <v>ОДНОРОДНЫЕ</v>
      </c>
      <c r="O24" s="21">
        <f t="shared" ref="O24:O55" si="11">D24*J24</f>
        <v>130693.2</v>
      </c>
    </row>
    <row r="25" spans="1:15" s="8" customFormat="1" ht="30" x14ac:dyDescent="0.25">
      <c r="A25" s="38">
        <v>6</v>
      </c>
      <c r="B25" s="36" t="s">
        <v>33</v>
      </c>
      <c r="C25" s="30" t="s">
        <v>26</v>
      </c>
      <c r="D25" s="28">
        <v>2</v>
      </c>
      <c r="E25" s="31">
        <v>8273.1</v>
      </c>
      <c r="F25" s="32">
        <v>8261</v>
      </c>
      <c r="G25" s="32">
        <v>8305</v>
      </c>
      <c r="H25" s="21"/>
      <c r="I25" s="21"/>
      <c r="J25" s="21">
        <f t="shared" si="6"/>
        <v>8279.6999999999989</v>
      </c>
      <c r="K25" s="20">
        <f t="shared" si="7"/>
        <v>3</v>
      </c>
      <c r="L25" s="20">
        <f t="shared" si="8"/>
        <v>22.730376151748953</v>
      </c>
      <c r="M25" s="20">
        <f t="shared" si="9"/>
        <v>0.27453139789785808</v>
      </c>
      <c r="N25" s="20" t="str">
        <f t="shared" si="10"/>
        <v>ОДНОРОДНЫЕ</v>
      </c>
      <c r="O25" s="21">
        <f t="shared" si="11"/>
        <v>16559.399999999998</v>
      </c>
    </row>
    <row r="26" spans="1:15" s="8" customFormat="1" ht="30" x14ac:dyDescent="0.25">
      <c r="A26" s="38">
        <v>7</v>
      </c>
      <c r="B26" s="36" t="s">
        <v>34</v>
      </c>
      <c r="C26" s="30" t="s">
        <v>26</v>
      </c>
      <c r="D26" s="28">
        <v>12</v>
      </c>
      <c r="E26" s="31">
        <v>14979.58</v>
      </c>
      <c r="F26" s="32">
        <v>14971</v>
      </c>
      <c r="G26" s="32">
        <v>15015</v>
      </c>
      <c r="H26" s="23"/>
      <c r="I26" s="23"/>
      <c r="J26" s="23">
        <f t="shared" si="6"/>
        <v>14988.526666666667</v>
      </c>
      <c r="K26" s="22">
        <f t="shared" si="7"/>
        <v>3</v>
      </c>
      <c r="L26" s="22">
        <f t="shared" si="8"/>
        <v>23.324496421859443</v>
      </c>
      <c r="M26" s="22">
        <f t="shared" si="9"/>
        <v>0.15561567151047162</v>
      </c>
      <c r="N26" s="22" t="str">
        <f t="shared" si="10"/>
        <v>ОДНОРОДНЫЕ</v>
      </c>
      <c r="O26" s="23">
        <f t="shared" si="11"/>
        <v>179862.32</v>
      </c>
    </row>
    <row r="27" spans="1:15" s="8" customFormat="1" ht="30" x14ac:dyDescent="0.25">
      <c r="A27" s="38">
        <v>8</v>
      </c>
      <c r="B27" s="36" t="s">
        <v>35</v>
      </c>
      <c r="C27" s="30" t="s">
        <v>26</v>
      </c>
      <c r="D27" s="28">
        <v>2</v>
      </c>
      <c r="E27" s="31">
        <v>19921.330000000002</v>
      </c>
      <c r="F27" s="32">
        <v>19910</v>
      </c>
      <c r="G27" s="32">
        <v>19954</v>
      </c>
      <c r="H27" s="23"/>
      <c r="I27" s="23"/>
      <c r="J27" s="23">
        <f t="shared" si="6"/>
        <v>19928.443333333333</v>
      </c>
      <c r="K27" s="22">
        <f t="shared" si="7"/>
        <v>3</v>
      </c>
      <c r="L27" s="22">
        <f t="shared" si="8"/>
        <v>22.846217046446025</v>
      </c>
      <c r="M27" s="22">
        <f t="shared" si="9"/>
        <v>0.11464125252689594</v>
      </c>
      <c r="N27" s="22" t="str">
        <f t="shared" si="10"/>
        <v>ОДНОРОДНЫЕ</v>
      </c>
      <c r="O27" s="23">
        <f t="shared" si="11"/>
        <v>39856.886666666665</v>
      </c>
    </row>
    <row r="28" spans="1:15" s="8" customFormat="1" ht="30" x14ac:dyDescent="0.25">
      <c r="A28" s="38">
        <v>9</v>
      </c>
      <c r="B28" s="36" t="s">
        <v>36</v>
      </c>
      <c r="C28" s="30" t="s">
        <v>26</v>
      </c>
      <c r="D28" s="28">
        <v>10</v>
      </c>
      <c r="E28" s="31">
        <v>13081.31</v>
      </c>
      <c r="F28" s="32">
        <v>13068</v>
      </c>
      <c r="G28" s="32">
        <v>13112</v>
      </c>
      <c r="H28" s="23"/>
      <c r="I28" s="23"/>
      <c r="J28" s="23">
        <f t="shared" si="6"/>
        <v>13087.103333333333</v>
      </c>
      <c r="K28" s="22">
        <f t="shared" si="7"/>
        <v>3</v>
      </c>
      <c r="L28" s="22">
        <f t="shared" si="8"/>
        <v>22.564840644979885</v>
      </c>
      <c r="M28" s="22">
        <f t="shared" si="9"/>
        <v>0.17242043613659264</v>
      </c>
      <c r="N28" s="22" t="str">
        <f t="shared" si="10"/>
        <v>ОДНОРОДНЫЕ</v>
      </c>
      <c r="O28" s="23">
        <f t="shared" si="11"/>
        <v>130871.03333333333</v>
      </c>
    </row>
    <row r="29" spans="1:15" s="8" customFormat="1" ht="24.6" customHeight="1" x14ac:dyDescent="0.25">
      <c r="A29" s="38">
        <v>10</v>
      </c>
      <c r="B29" s="36" t="s">
        <v>37</v>
      </c>
      <c r="C29" s="30" t="s">
        <v>26</v>
      </c>
      <c r="D29" s="28">
        <v>4</v>
      </c>
      <c r="E29" s="31">
        <v>9189.84</v>
      </c>
      <c r="F29" s="32">
        <v>9174</v>
      </c>
      <c r="G29" s="32">
        <v>9207</v>
      </c>
      <c r="H29" s="23"/>
      <c r="I29" s="23"/>
      <c r="J29" s="23">
        <f t="shared" ref="J29:J50" si="12">AVERAGE(E29:I29)</f>
        <v>9190.2800000000007</v>
      </c>
      <c r="K29" s="22">
        <f t="shared" ref="K29:K50" si="13">COUNT(E29:I29)</f>
        <v>3</v>
      </c>
      <c r="L29" s="22">
        <f t="shared" ref="L29:L50" si="14">STDEV(E29:I29)</f>
        <v>16.504399413489722</v>
      </c>
      <c r="M29" s="22">
        <f t="shared" ref="M29:M50" si="15">L29/J29*100</f>
        <v>0.17958538165855362</v>
      </c>
      <c r="N29" s="22" t="str">
        <f t="shared" ref="N29:N50" si="16">IF(M29&lt;33,"ОДНОРОДНЫЕ","НЕОДНОРОДНЫЕ")</f>
        <v>ОДНОРОДНЫЕ</v>
      </c>
      <c r="O29" s="23">
        <f t="shared" ref="O29:O50" si="17">D29*J29</f>
        <v>36761.120000000003</v>
      </c>
    </row>
    <row r="30" spans="1:15" s="8" customFormat="1" ht="30" x14ac:dyDescent="0.25">
      <c r="A30" s="38">
        <v>11</v>
      </c>
      <c r="B30" s="36" t="s">
        <v>38</v>
      </c>
      <c r="C30" s="30" t="s">
        <v>26</v>
      </c>
      <c r="D30" s="28">
        <v>4</v>
      </c>
      <c r="E30" s="31">
        <v>20544.7</v>
      </c>
      <c r="F30" s="32">
        <v>20526</v>
      </c>
      <c r="G30" s="32">
        <v>20559</v>
      </c>
      <c r="H30" s="23"/>
      <c r="I30" s="23"/>
      <c r="J30" s="23">
        <f t="shared" si="12"/>
        <v>20543.233333333334</v>
      </c>
      <c r="K30" s="22">
        <f t="shared" si="13"/>
        <v>3</v>
      </c>
      <c r="L30" s="22">
        <f t="shared" si="14"/>
        <v>16.548816674715276</v>
      </c>
      <c r="M30" s="22">
        <f t="shared" si="15"/>
        <v>8.0556046880231158E-2</v>
      </c>
      <c r="N30" s="22" t="str">
        <f t="shared" si="16"/>
        <v>ОДНОРОДНЫЕ</v>
      </c>
      <c r="O30" s="23">
        <f t="shared" si="17"/>
        <v>82172.933333333334</v>
      </c>
    </row>
    <row r="31" spans="1:15" s="8" customFormat="1" ht="24.6" customHeight="1" x14ac:dyDescent="0.25">
      <c r="A31" s="38">
        <v>12</v>
      </c>
      <c r="B31" s="36" t="s">
        <v>39</v>
      </c>
      <c r="C31" s="30" t="s">
        <v>26</v>
      </c>
      <c r="D31" s="28">
        <v>2</v>
      </c>
      <c r="E31" s="31">
        <v>15893.35</v>
      </c>
      <c r="F31" s="32">
        <v>15884</v>
      </c>
      <c r="G31" s="32">
        <v>15928</v>
      </c>
      <c r="H31" s="23"/>
      <c r="I31" s="23"/>
      <c r="J31" s="23">
        <f t="shared" si="12"/>
        <v>15901.783333333333</v>
      </c>
      <c r="K31" s="22">
        <f t="shared" si="13"/>
        <v>3</v>
      </c>
      <c r="L31" s="22">
        <f t="shared" si="14"/>
        <v>23.180613307963409</v>
      </c>
      <c r="M31" s="22">
        <f t="shared" si="15"/>
        <v>0.14577367092766372</v>
      </c>
      <c r="N31" s="22" t="str">
        <f t="shared" si="16"/>
        <v>ОДНОРОДНЫЕ</v>
      </c>
      <c r="O31" s="23">
        <f t="shared" si="17"/>
        <v>31803.566666666666</v>
      </c>
    </row>
    <row r="32" spans="1:15" s="8" customFormat="1" ht="30" x14ac:dyDescent="0.25">
      <c r="A32" s="38">
        <v>13</v>
      </c>
      <c r="B32" s="36" t="s">
        <v>40</v>
      </c>
      <c r="C32" s="30" t="s">
        <v>26</v>
      </c>
      <c r="D32" s="28">
        <v>2</v>
      </c>
      <c r="E32" s="31">
        <v>12698.51</v>
      </c>
      <c r="F32" s="32">
        <v>12683</v>
      </c>
      <c r="G32" s="32">
        <v>12716</v>
      </c>
      <c r="H32" s="23"/>
      <c r="I32" s="23"/>
      <c r="J32" s="23">
        <f t="shared" si="12"/>
        <v>12699.17</v>
      </c>
      <c r="K32" s="22">
        <f t="shared" si="13"/>
        <v>3</v>
      </c>
      <c r="L32" s="22">
        <f t="shared" si="14"/>
        <v>16.50989703178066</v>
      </c>
      <c r="M32" s="22">
        <f t="shared" si="15"/>
        <v>0.13000768579191127</v>
      </c>
      <c r="N32" s="22" t="str">
        <f t="shared" si="16"/>
        <v>ОДНОРОДНЫЕ</v>
      </c>
      <c r="O32" s="23">
        <f t="shared" si="17"/>
        <v>25398.34</v>
      </c>
    </row>
    <row r="33" spans="1:15" s="8" customFormat="1" ht="27.6" customHeight="1" x14ac:dyDescent="0.25">
      <c r="A33" s="38">
        <v>14</v>
      </c>
      <c r="B33" s="36" t="s">
        <v>41</v>
      </c>
      <c r="C33" s="30" t="s">
        <v>26</v>
      </c>
      <c r="D33" s="28">
        <v>2</v>
      </c>
      <c r="E33" s="31">
        <v>10342.75</v>
      </c>
      <c r="F33" s="32">
        <v>10329</v>
      </c>
      <c r="G33" s="32">
        <v>10362</v>
      </c>
      <c r="H33" s="27"/>
      <c r="I33" s="27"/>
      <c r="J33" s="27">
        <f t="shared" si="12"/>
        <v>10344.583333333334</v>
      </c>
      <c r="K33" s="25">
        <f t="shared" si="13"/>
        <v>3</v>
      </c>
      <c r="L33" s="25">
        <f t="shared" si="14"/>
        <v>16.576212876689699</v>
      </c>
      <c r="M33" s="25">
        <f t="shared" si="15"/>
        <v>0.16024050793110434</v>
      </c>
      <c r="N33" s="25" t="str">
        <f t="shared" si="16"/>
        <v>ОДНОРОДНЫЕ</v>
      </c>
      <c r="O33" s="27">
        <f t="shared" si="17"/>
        <v>20689.166666666668</v>
      </c>
    </row>
    <row r="34" spans="1:15" s="8" customFormat="1" ht="30" x14ac:dyDescent="0.25">
      <c r="A34" s="38">
        <v>15</v>
      </c>
      <c r="B34" s="36" t="s">
        <v>42</v>
      </c>
      <c r="C34" s="30" t="s">
        <v>26</v>
      </c>
      <c r="D34" s="28">
        <v>3</v>
      </c>
      <c r="E34" s="31">
        <v>14684.56</v>
      </c>
      <c r="F34" s="32">
        <v>14674</v>
      </c>
      <c r="G34" s="32">
        <v>14707</v>
      </c>
      <c r="H34" s="27"/>
      <c r="I34" s="27"/>
      <c r="J34" s="27">
        <f t="shared" si="12"/>
        <v>14688.519999999999</v>
      </c>
      <c r="K34" s="25">
        <f t="shared" si="13"/>
        <v>3</v>
      </c>
      <c r="L34" s="25">
        <f t="shared" si="14"/>
        <v>16.852631841940951</v>
      </c>
      <c r="M34" s="25">
        <f t="shared" si="15"/>
        <v>0.11473335531381618</v>
      </c>
      <c r="N34" s="25" t="str">
        <f t="shared" si="16"/>
        <v>ОДНОРОДНЫЕ</v>
      </c>
      <c r="O34" s="27">
        <f t="shared" si="17"/>
        <v>44065.56</v>
      </c>
    </row>
    <row r="35" spans="1:15" s="8" customFormat="1" ht="28.15" customHeight="1" x14ac:dyDescent="0.25">
      <c r="A35" s="38">
        <v>16</v>
      </c>
      <c r="B35" s="36" t="s">
        <v>43</v>
      </c>
      <c r="C35" s="30" t="s">
        <v>26</v>
      </c>
      <c r="D35" s="28">
        <v>2</v>
      </c>
      <c r="E35" s="31">
        <v>15067.58</v>
      </c>
      <c r="F35" s="32">
        <v>15059</v>
      </c>
      <c r="G35" s="32">
        <v>15103</v>
      </c>
      <c r="H35" s="27"/>
      <c r="I35" s="27"/>
      <c r="J35" s="27">
        <f t="shared" si="12"/>
        <v>15076.526666666667</v>
      </c>
      <c r="K35" s="25">
        <f t="shared" si="13"/>
        <v>3</v>
      </c>
      <c r="L35" s="25">
        <f t="shared" si="14"/>
        <v>23.324496421859443</v>
      </c>
      <c r="M35" s="25">
        <f t="shared" si="15"/>
        <v>0.15470736023986589</v>
      </c>
      <c r="N35" s="25" t="str">
        <f t="shared" si="16"/>
        <v>ОДНОРОДНЫЕ</v>
      </c>
      <c r="O35" s="27">
        <f t="shared" si="17"/>
        <v>30153.053333333333</v>
      </c>
    </row>
    <row r="36" spans="1:15" s="8" customFormat="1" ht="30" x14ac:dyDescent="0.25">
      <c r="A36" s="38">
        <v>17</v>
      </c>
      <c r="B36" s="36" t="s">
        <v>44</v>
      </c>
      <c r="C36" s="30" t="s">
        <v>26</v>
      </c>
      <c r="D36" s="28">
        <v>8</v>
      </c>
      <c r="E36" s="31">
        <v>13911.59</v>
      </c>
      <c r="F36" s="32">
        <v>13893</v>
      </c>
      <c r="G36" s="32">
        <v>13948</v>
      </c>
      <c r="H36" s="27"/>
      <c r="I36" s="27"/>
      <c r="J36" s="27">
        <f t="shared" si="12"/>
        <v>13917.529999999999</v>
      </c>
      <c r="K36" s="25">
        <f t="shared" si="13"/>
        <v>3</v>
      </c>
      <c r="L36" s="25">
        <f t="shared" si="14"/>
        <v>27.9770030560816</v>
      </c>
      <c r="M36" s="25">
        <f t="shared" si="15"/>
        <v>0.20101988683395405</v>
      </c>
      <c r="N36" s="25" t="str">
        <f t="shared" si="16"/>
        <v>ОДНОРОДНЫЕ</v>
      </c>
      <c r="O36" s="27">
        <f t="shared" si="17"/>
        <v>111340.23999999999</v>
      </c>
    </row>
    <row r="37" spans="1:15" s="8" customFormat="1" ht="30" x14ac:dyDescent="0.25">
      <c r="A37" s="38">
        <v>18</v>
      </c>
      <c r="B37" s="36" t="s">
        <v>45</v>
      </c>
      <c r="C37" s="30" t="s">
        <v>26</v>
      </c>
      <c r="D37" s="28">
        <v>2</v>
      </c>
      <c r="E37" s="31">
        <v>12276.11</v>
      </c>
      <c r="F37" s="32">
        <v>12265</v>
      </c>
      <c r="G37" s="32">
        <v>12309</v>
      </c>
      <c r="H37" s="27"/>
      <c r="I37" s="27"/>
      <c r="J37" s="27">
        <f t="shared" si="12"/>
        <v>12283.37</v>
      </c>
      <c r="K37" s="25">
        <f t="shared" si="13"/>
        <v>3</v>
      </c>
      <c r="L37" s="25">
        <f t="shared" si="14"/>
        <v>22.880793255479489</v>
      </c>
      <c r="M37" s="25">
        <f t="shared" si="15"/>
        <v>0.18627455865515316</v>
      </c>
      <c r="N37" s="25" t="str">
        <f t="shared" si="16"/>
        <v>ОДНОРОДНЫЕ</v>
      </c>
      <c r="O37" s="27">
        <f t="shared" si="17"/>
        <v>24566.74</v>
      </c>
    </row>
    <row r="38" spans="1:15" s="8" customFormat="1" ht="30" x14ac:dyDescent="0.25">
      <c r="A38" s="38">
        <v>19</v>
      </c>
      <c r="B38" s="36" t="s">
        <v>46</v>
      </c>
      <c r="C38" s="30" t="s">
        <v>26</v>
      </c>
      <c r="D38" s="28">
        <v>6</v>
      </c>
      <c r="E38" s="31">
        <v>16082.55</v>
      </c>
      <c r="F38" s="32">
        <v>16071</v>
      </c>
      <c r="G38" s="32">
        <v>16104</v>
      </c>
      <c r="H38" s="27"/>
      <c r="I38" s="27"/>
      <c r="J38" s="27">
        <f t="shared" si="12"/>
        <v>16085.85</v>
      </c>
      <c r="K38" s="25">
        <f t="shared" si="13"/>
        <v>3</v>
      </c>
      <c r="L38" s="25">
        <f t="shared" si="14"/>
        <v>16.745671082402232</v>
      </c>
      <c r="M38" s="25">
        <f t="shared" si="15"/>
        <v>0.10410187265455187</v>
      </c>
      <c r="N38" s="25" t="str">
        <f t="shared" si="16"/>
        <v>ОДНОРОДНЫЕ</v>
      </c>
      <c r="O38" s="27">
        <f t="shared" si="17"/>
        <v>96515.1</v>
      </c>
    </row>
    <row r="39" spans="1:15" s="8" customFormat="1" ht="24.6" customHeight="1" x14ac:dyDescent="0.25">
      <c r="A39" s="38">
        <v>20</v>
      </c>
      <c r="B39" s="36" t="s">
        <v>47</v>
      </c>
      <c r="C39" s="30" t="s">
        <v>26</v>
      </c>
      <c r="D39" s="28">
        <v>2</v>
      </c>
      <c r="E39" s="31">
        <v>17832.54</v>
      </c>
      <c r="F39" s="32">
        <v>17820</v>
      </c>
      <c r="G39" s="32">
        <v>17864</v>
      </c>
      <c r="H39" s="27"/>
      <c r="I39" s="27"/>
      <c r="J39" s="27">
        <f t="shared" ref="J39:J44" si="18">AVERAGE(E39:I39)</f>
        <v>17838.846666666668</v>
      </c>
      <c r="K39" s="25">
        <f t="shared" ref="K39:K44" si="19">COUNT(E39:I39)</f>
        <v>3</v>
      </c>
      <c r="L39" s="25">
        <f t="shared" ref="L39:L44" si="20">STDEV(E39:I39)</f>
        <v>22.66783036228496</v>
      </c>
      <c r="M39" s="25">
        <f t="shared" ref="M39:M44" si="21">L39/J39*100</f>
        <v>0.12707004430192026</v>
      </c>
      <c r="N39" s="25" t="str">
        <f t="shared" ref="N39:N44" si="22">IF(M39&lt;33,"ОДНОРОДНЫЕ","НЕОДНОРОДНЫЕ")</f>
        <v>ОДНОРОДНЫЕ</v>
      </c>
      <c r="O39" s="27">
        <f t="shared" ref="O39:O44" si="23">D39*J39</f>
        <v>35677.693333333336</v>
      </c>
    </row>
    <row r="40" spans="1:15" s="8" customFormat="1" ht="38.25" x14ac:dyDescent="0.25">
      <c r="A40" s="38">
        <v>21</v>
      </c>
      <c r="B40" s="36" t="s">
        <v>48</v>
      </c>
      <c r="C40" s="30" t="s">
        <v>26</v>
      </c>
      <c r="D40" s="28">
        <v>40</v>
      </c>
      <c r="E40" s="31">
        <v>7931.33</v>
      </c>
      <c r="F40" s="32">
        <v>7920</v>
      </c>
      <c r="G40" s="32">
        <v>7964</v>
      </c>
      <c r="H40" s="27"/>
      <c r="I40" s="27"/>
      <c r="J40" s="27">
        <f t="shared" si="18"/>
        <v>7938.4433333333336</v>
      </c>
      <c r="K40" s="25">
        <f t="shared" si="19"/>
        <v>3</v>
      </c>
      <c r="L40" s="25">
        <f t="shared" si="20"/>
        <v>22.846217046446309</v>
      </c>
      <c r="M40" s="25">
        <f t="shared" si="21"/>
        <v>0.28779215379060014</v>
      </c>
      <c r="N40" s="25" t="str">
        <f t="shared" si="22"/>
        <v>ОДНОРОДНЫЕ</v>
      </c>
      <c r="O40" s="27">
        <f t="shared" si="23"/>
        <v>317537.73333333334</v>
      </c>
    </row>
    <row r="41" spans="1:15" s="8" customFormat="1" ht="24.6" customHeight="1" x14ac:dyDescent="0.25">
      <c r="A41" s="38">
        <v>22</v>
      </c>
      <c r="B41" s="36" t="s">
        <v>27</v>
      </c>
      <c r="C41" s="30" t="s">
        <v>26</v>
      </c>
      <c r="D41" s="28">
        <v>5</v>
      </c>
      <c r="E41" s="31">
        <v>27790.95</v>
      </c>
      <c r="F41" s="32">
        <v>27775</v>
      </c>
      <c r="G41" s="32">
        <v>27808</v>
      </c>
      <c r="H41" s="27"/>
      <c r="I41" s="27"/>
      <c r="J41" s="27">
        <f t="shared" si="18"/>
        <v>27791.316666666666</v>
      </c>
      <c r="K41" s="25">
        <f t="shared" si="19"/>
        <v>3</v>
      </c>
      <c r="L41" s="25">
        <f t="shared" si="20"/>
        <v>16.503055272686119</v>
      </c>
      <c r="M41" s="25">
        <f t="shared" si="21"/>
        <v>5.9382056167493993E-2</v>
      </c>
      <c r="N41" s="25" t="str">
        <f t="shared" si="22"/>
        <v>ОДНОРОДНЫЕ</v>
      </c>
      <c r="O41" s="27">
        <f t="shared" si="23"/>
        <v>138956.58333333331</v>
      </c>
    </row>
    <row r="42" spans="1:15" s="8" customFormat="1" ht="40.9" customHeight="1" x14ac:dyDescent="0.25">
      <c r="A42" s="38">
        <v>23</v>
      </c>
      <c r="B42" s="36" t="s">
        <v>49</v>
      </c>
      <c r="C42" s="30" t="s">
        <v>25</v>
      </c>
      <c r="D42" s="28">
        <v>15</v>
      </c>
      <c r="E42" s="31">
        <v>9205.9</v>
      </c>
      <c r="F42" s="32">
        <v>9185</v>
      </c>
      <c r="G42" s="32">
        <v>9218</v>
      </c>
      <c r="H42" s="27"/>
      <c r="I42" s="27"/>
      <c r="J42" s="27">
        <f t="shared" si="18"/>
        <v>9202.9666666666672</v>
      </c>
      <c r="K42" s="25">
        <f t="shared" si="19"/>
        <v>3</v>
      </c>
      <c r="L42" s="25">
        <f t="shared" si="20"/>
        <v>16.694410242153875</v>
      </c>
      <c r="M42" s="25">
        <f t="shared" si="21"/>
        <v>0.18140248516406529</v>
      </c>
      <c r="N42" s="25" t="str">
        <f t="shared" si="22"/>
        <v>ОДНОРОДНЫЕ</v>
      </c>
      <c r="O42" s="27">
        <f t="shared" si="23"/>
        <v>138044.5</v>
      </c>
    </row>
    <row r="43" spans="1:15" s="8" customFormat="1" ht="30" x14ac:dyDescent="0.25">
      <c r="A43" s="38">
        <v>24</v>
      </c>
      <c r="B43" s="37" t="s">
        <v>50</v>
      </c>
      <c r="C43" s="30" t="s">
        <v>25</v>
      </c>
      <c r="D43" s="28">
        <v>1</v>
      </c>
      <c r="E43" s="31">
        <v>8845.98</v>
      </c>
      <c r="F43" s="32">
        <v>8833</v>
      </c>
      <c r="G43" s="32">
        <v>8877</v>
      </c>
      <c r="H43" s="27"/>
      <c r="I43" s="27"/>
      <c r="J43" s="27">
        <f t="shared" si="18"/>
        <v>8851.9933333333338</v>
      </c>
      <c r="K43" s="25">
        <f t="shared" si="19"/>
        <v>3</v>
      </c>
      <c r="L43" s="25">
        <f t="shared" si="20"/>
        <v>22.607966147651052</v>
      </c>
      <c r="M43" s="25">
        <f t="shared" si="21"/>
        <v>0.25539971954698398</v>
      </c>
      <c r="N43" s="25" t="str">
        <f t="shared" si="22"/>
        <v>ОДНОРОДНЫЕ</v>
      </c>
      <c r="O43" s="27">
        <f t="shared" si="23"/>
        <v>8851.9933333333338</v>
      </c>
    </row>
    <row r="44" spans="1:15" s="8" customFormat="1" ht="15" customHeight="1" x14ac:dyDescent="0.25">
      <c r="A44" s="34">
        <v>25</v>
      </c>
      <c r="B44" s="35" t="s">
        <v>51</v>
      </c>
      <c r="C44" s="30"/>
      <c r="D44" s="28"/>
      <c r="E44" s="31">
        <v>2269446.41</v>
      </c>
      <c r="F44" s="32">
        <v>2267375</v>
      </c>
      <c r="G44" s="32">
        <v>2273678</v>
      </c>
      <c r="H44" s="27"/>
      <c r="I44" s="27"/>
      <c r="J44" s="27">
        <f t="shared" si="18"/>
        <v>2270166.4700000002</v>
      </c>
      <c r="K44" s="25">
        <f t="shared" si="19"/>
        <v>3</v>
      </c>
      <c r="L44" s="25">
        <f t="shared" si="20"/>
        <v>3212.6028470229389</v>
      </c>
      <c r="M44" s="25">
        <f t="shared" si="21"/>
        <v>0.14151397659498241</v>
      </c>
      <c r="N44" s="25" t="str">
        <f t="shared" si="22"/>
        <v>ОДНОРОДНЫЕ</v>
      </c>
      <c r="O44" s="27">
        <f t="shared" si="23"/>
        <v>0</v>
      </c>
    </row>
    <row r="45" spans="1:15" s="8" customFormat="1" ht="14.45" hidden="1" x14ac:dyDescent="0.3">
      <c r="A45" s="28"/>
      <c r="B45" s="29"/>
      <c r="C45" s="30"/>
      <c r="D45" s="28"/>
      <c r="E45" s="31"/>
      <c r="F45" s="32"/>
      <c r="G45" s="32"/>
      <c r="H45" s="27"/>
      <c r="I45" s="27"/>
      <c r="J45" s="27" t="e">
        <f t="shared" si="12"/>
        <v>#DIV/0!</v>
      </c>
      <c r="K45" s="25">
        <f t="shared" si="13"/>
        <v>0</v>
      </c>
      <c r="L45" s="25" t="e">
        <f t="shared" si="14"/>
        <v>#DIV/0!</v>
      </c>
      <c r="M45" s="25" t="e">
        <f t="shared" si="15"/>
        <v>#DIV/0!</v>
      </c>
      <c r="N45" s="25" t="e">
        <f t="shared" si="16"/>
        <v>#DIV/0!</v>
      </c>
      <c r="O45" s="27" t="e">
        <f t="shared" si="17"/>
        <v>#DIV/0!</v>
      </c>
    </row>
    <row r="46" spans="1:15" s="8" customFormat="1" ht="25.15" hidden="1" customHeight="1" x14ac:dyDescent="0.3">
      <c r="A46" s="28"/>
      <c r="B46" s="29"/>
      <c r="C46" s="30"/>
      <c r="D46" s="28"/>
      <c r="E46" s="31"/>
      <c r="F46" s="32"/>
      <c r="G46" s="32"/>
      <c r="H46" s="27"/>
      <c r="I46" s="27"/>
      <c r="J46" s="27" t="e">
        <f t="shared" si="12"/>
        <v>#DIV/0!</v>
      </c>
      <c r="K46" s="25">
        <f t="shared" si="13"/>
        <v>0</v>
      </c>
      <c r="L46" s="25" t="e">
        <f t="shared" si="14"/>
        <v>#DIV/0!</v>
      </c>
      <c r="M46" s="25" t="e">
        <f t="shared" si="15"/>
        <v>#DIV/0!</v>
      </c>
      <c r="N46" s="25" t="e">
        <f t="shared" si="16"/>
        <v>#DIV/0!</v>
      </c>
      <c r="O46" s="27" t="e">
        <f t="shared" si="17"/>
        <v>#DIV/0!</v>
      </c>
    </row>
    <row r="47" spans="1:15" s="8" customFormat="1" ht="14.45" hidden="1" x14ac:dyDescent="0.3">
      <c r="A47" s="28"/>
      <c r="B47" s="29"/>
      <c r="C47" s="30"/>
      <c r="D47" s="28"/>
      <c r="E47" s="31"/>
      <c r="F47" s="32"/>
      <c r="G47" s="32"/>
      <c r="H47" s="27"/>
      <c r="I47" s="27"/>
      <c r="J47" s="27" t="e">
        <f t="shared" si="12"/>
        <v>#DIV/0!</v>
      </c>
      <c r="K47" s="25">
        <f t="shared" si="13"/>
        <v>0</v>
      </c>
      <c r="L47" s="25" t="e">
        <f t="shared" si="14"/>
        <v>#DIV/0!</v>
      </c>
      <c r="M47" s="25" t="e">
        <f t="shared" si="15"/>
        <v>#DIV/0!</v>
      </c>
      <c r="N47" s="25" t="e">
        <f t="shared" si="16"/>
        <v>#DIV/0!</v>
      </c>
      <c r="O47" s="27" t="e">
        <f t="shared" si="17"/>
        <v>#DIV/0!</v>
      </c>
    </row>
    <row r="48" spans="1:15" s="8" customFormat="1" ht="14.45" hidden="1" x14ac:dyDescent="0.3">
      <c r="A48" s="28"/>
      <c r="B48" s="29"/>
      <c r="C48" s="30"/>
      <c r="D48" s="28"/>
      <c r="E48" s="31"/>
      <c r="F48" s="32"/>
      <c r="G48" s="32"/>
      <c r="H48" s="27"/>
      <c r="I48" s="27"/>
      <c r="J48" s="27" t="e">
        <f t="shared" si="12"/>
        <v>#DIV/0!</v>
      </c>
      <c r="K48" s="25">
        <f t="shared" si="13"/>
        <v>0</v>
      </c>
      <c r="L48" s="25" t="e">
        <f t="shared" si="14"/>
        <v>#DIV/0!</v>
      </c>
      <c r="M48" s="25" t="e">
        <f t="shared" si="15"/>
        <v>#DIV/0!</v>
      </c>
      <c r="N48" s="25" t="e">
        <f t="shared" si="16"/>
        <v>#DIV/0!</v>
      </c>
      <c r="O48" s="27" t="e">
        <f t="shared" si="17"/>
        <v>#DIV/0!</v>
      </c>
    </row>
    <row r="49" spans="1:15" s="8" customFormat="1" ht="14.45" hidden="1" x14ac:dyDescent="0.3">
      <c r="A49" s="28"/>
      <c r="B49" s="29"/>
      <c r="C49" s="30"/>
      <c r="D49" s="28"/>
      <c r="E49" s="31"/>
      <c r="F49" s="32"/>
      <c r="G49" s="32"/>
      <c r="H49" s="27"/>
      <c r="I49" s="27"/>
      <c r="J49" s="27" t="e">
        <f t="shared" si="12"/>
        <v>#DIV/0!</v>
      </c>
      <c r="K49" s="25">
        <f t="shared" si="13"/>
        <v>0</v>
      </c>
      <c r="L49" s="25" t="e">
        <f t="shared" si="14"/>
        <v>#DIV/0!</v>
      </c>
      <c r="M49" s="25" t="e">
        <f t="shared" si="15"/>
        <v>#DIV/0!</v>
      </c>
      <c r="N49" s="25" t="e">
        <f t="shared" si="16"/>
        <v>#DIV/0!</v>
      </c>
      <c r="O49" s="27" t="e">
        <f t="shared" si="17"/>
        <v>#DIV/0!</v>
      </c>
    </row>
    <row r="50" spans="1:15" s="8" customFormat="1" ht="14.45" hidden="1" x14ac:dyDescent="0.3">
      <c r="A50" s="28"/>
      <c r="B50" s="29"/>
      <c r="C50" s="30"/>
      <c r="D50" s="28"/>
      <c r="E50" s="31"/>
      <c r="F50" s="32"/>
      <c r="G50" s="32"/>
      <c r="H50" s="27"/>
      <c r="I50" s="27"/>
      <c r="J50" s="27" t="e">
        <f t="shared" si="12"/>
        <v>#DIV/0!</v>
      </c>
      <c r="K50" s="25">
        <f t="shared" si="13"/>
        <v>0</v>
      </c>
      <c r="L50" s="25" t="e">
        <f t="shared" si="14"/>
        <v>#DIV/0!</v>
      </c>
      <c r="M50" s="25" t="e">
        <f t="shared" si="15"/>
        <v>#DIV/0!</v>
      </c>
      <c r="N50" s="25" t="e">
        <f t="shared" si="16"/>
        <v>#DIV/0!</v>
      </c>
      <c r="O50" s="27" t="e">
        <f t="shared" si="17"/>
        <v>#DIV/0!</v>
      </c>
    </row>
    <row r="51" spans="1:15" s="8" customFormat="1" ht="24.6" hidden="1" customHeight="1" x14ac:dyDescent="0.3">
      <c r="A51" s="28"/>
      <c r="B51" s="29"/>
      <c r="C51" s="30"/>
      <c r="D51" s="28"/>
      <c r="E51" s="31"/>
      <c r="F51" s="32"/>
      <c r="G51" s="32"/>
      <c r="H51" s="27"/>
      <c r="I51" s="27"/>
      <c r="J51" s="27" t="e">
        <f t="shared" ref="J51:J54" si="24">AVERAGE(E51:I51)</f>
        <v>#DIV/0!</v>
      </c>
      <c r="K51" s="25">
        <f t="shared" ref="K51:K54" si="25">COUNT(E51:I51)</f>
        <v>0</v>
      </c>
      <c r="L51" s="25" t="e">
        <f t="shared" ref="L51:L54" si="26">STDEV(E51:I51)</f>
        <v>#DIV/0!</v>
      </c>
      <c r="M51" s="25" t="e">
        <f t="shared" ref="M51:M54" si="27">L51/J51*100</f>
        <v>#DIV/0!</v>
      </c>
      <c r="N51" s="25" t="e">
        <f t="shared" ref="N51:N54" si="28">IF(M51&lt;33,"ОДНОРОДНЫЕ","НЕОДНОРОДНЫЕ")</f>
        <v>#DIV/0!</v>
      </c>
      <c r="O51" s="27" t="e">
        <f t="shared" ref="O51:O54" si="29">D51*J51</f>
        <v>#DIV/0!</v>
      </c>
    </row>
    <row r="52" spans="1:15" s="8" customFormat="1" ht="14.45" hidden="1" x14ac:dyDescent="0.3">
      <c r="A52" s="28"/>
      <c r="B52" s="29"/>
      <c r="C52" s="30"/>
      <c r="D52" s="28"/>
      <c r="E52" s="31"/>
      <c r="F52" s="32"/>
      <c r="G52" s="32"/>
      <c r="H52" s="27"/>
      <c r="I52" s="27"/>
      <c r="J52" s="27" t="e">
        <f t="shared" si="24"/>
        <v>#DIV/0!</v>
      </c>
      <c r="K52" s="25">
        <f t="shared" si="25"/>
        <v>0</v>
      </c>
      <c r="L52" s="25" t="e">
        <f t="shared" si="26"/>
        <v>#DIV/0!</v>
      </c>
      <c r="M52" s="25" t="e">
        <f t="shared" si="27"/>
        <v>#DIV/0!</v>
      </c>
      <c r="N52" s="25" t="e">
        <f t="shared" si="28"/>
        <v>#DIV/0!</v>
      </c>
      <c r="O52" s="27" t="e">
        <f t="shared" si="29"/>
        <v>#DIV/0!</v>
      </c>
    </row>
    <row r="53" spans="1:15" s="8" customFormat="1" ht="24.6" hidden="1" customHeight="1" x14ac:dyDescent="0.3">
      <c r="A53" s="28"/>
      <c r="B53" s="29"/>
      <c r="C53" s="30"/>
      <c r="D53" s="28"/>
      <c r="E53" s="31"/>
      <c r="F53" s="32"/>
      <c r="G53" s="32"/>
      <c r="H53" s="27"/>
      <c r="I53" s="27"/>
      <c r="J53" s="27" t="e">
        <f t="shared" si="24"/>
        <v>#DIV/0!</v>
      </c>
      <c r="K53" s="25">
        <f t="shared" si="25"/>
        <v>0</v>
      </c>
      <c r="L53" s="25" t="e">
        <f t="shared" si="26"/>
        <v>#DIV/0!</v>
      </c>
      <c r="M53" s="25" t="e">
        <f t="shared" si="27"/>
        <v>#DIV/0!</v>
      </c>
      <c r="N53" s="25" t="e">
        <f t="shared" si="28"/>
        <v>#DIV/0!</v>
      </c>
      <c r="O53" s="27" t="e">
        <f t="shared" si="29"/>
        <v>#DIV/0!</v>
      </c>
    </row>
    <row r="54" spans="1:15" s="8" customFormat="1" ht="14.45" hidden="1" x14ac:dyDescent="0.3">
      <c r="A54" s="28"/>
      <c r="B54" s="29"/>
      <c r="C54" s="30"/>
      <c r="D54" s="28"/>
      <c r="E54" s="31"/>
      <c r="F54" s="32"/>
      <c r="G54" s="32"/>
      <c r="H54" s="27"/>
      <c r="I54" s="27"/>
      <c r="J54" s="27" t="e">
        <f t="shared" si="24"/>
        <v>#DIV/0!</v>
      </c>
      <c r="K54" s="25">
        <f t="shared" si="25"/>
        <v>0</v>
      </c>
      <c r="L54" s="25" t="e">
        <f t="shared" si="26"/>
        <v>#DIV/0!</v>
      </c>
      <c r="M54" s="25" t="e">
        <f t="shared" si="27"/>
        <v>#DIV/0!</v>
      </c>
      <c r="N54" s="25" t="e">
        <f t="shared" si="28"/>
        <v>#DIV/0!</v>
      </c>
      <c r="O54" s="27" t="e">
        <f t="shared" si="29"/>
        <v>#DIV/0!</v>
      </c>
    </row>
    <row r="55" spans="1:15" s="8" customFormat="1" ht="14.45" hidden="1" x14ac:dyDescent="0.3">
      <c r="A55" s="25"/>
      <c r="B55" s="19"/>
      <c r="C55" s="19"/>
      <c r="D55" s="24"/>
      <c r="E55" s="21"/>
      <c r="F55" s="21"/>
      <c r="G55" s="21"/>
      <c r="H55" s="21"/>
      <c r="I55" s="21"/>
      <c r="J55" s="21" t="e">
        <f t="shared" si="6"/>
        <v>#DIV/0!</v>
      </c>
      <c r="K55" s="20">
        <f t="shared" si="7"/>
        <v>0</v>
      </c>
      <c r="L55" s="20" t="e">
        <f t="shared" si="8"/>
        <v>#DIV/0!</v>
      </c>
      <c r="M55" s="20" t="e">
        <f t="shared" si="9"/>
        <v>#DIV/0!</v>
      </c>
      <c r="N55" s="20" t="e">
        <f t="shared" si="10"/>
        <v>#DIV/0!</v>
      </c>
      <c r="O55" s="21" t="e">
        <f t="shared" si="11"/>
        <v>#DIV/0!</v>
      </c>
    </row>
    <row r="56" spans="1:15" s="10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8"/>
      <c r="L56" s="8"/>
      <c r="M56" s="8"/>
      <c r="N56" s="8"/>
      <c r="O56" s="9"/>
    </row>
    <row r="57" spans="1:15" s="39" customFormat="1" ht="33" customHeight="1" x14ac:dyDescent="0.25">
      <c r="A57" s="50" t="s">
        <v>55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s="39" customFormat="1" ht="33" customHeight="1" x14ac:dyDescent="0.25">
      <c r="A58" s="50" t="s">
        <v>24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s="39" customFormat="1" ht="13.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s="39" customFormat="1" ht="33" customHeight="1" x14ac:dyDescent="0.25">
      <c r="A60" s="51" t="s">
        <v>56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</sheetData>
  <mergeCells count="17">
    <mergeCell ref="C18:D18"/>
    <mergeCell ref="A60:O60"/>
    <mergeCell ref="L12:M12"/>
    <mergeCell ref="B14:N14"/>
    <mergeCell ref="A57:O57"/>
    <mergeCell ref="A58:O58"/>
    <mergeCell ref="A59:O5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2 N55 N43:N44">
    <cfRule type="containsText" dxfId="17" priority="28" operator="containsText" text="НЕ">
      <formula>NOT(ISERROR(SEARCH("НЕ",N20)))</formula>
    </cfRule>
    <cfRule type="containsText" dxfId="16" priority="29" operator="containsText" text="ОДНОРОДНЫЕ">
      <formula>NOT(ISERROR(SEARCH("ОДНОРОДНЫЕ",N20)))</formula>
    </cfRule>
    <cfRule type="containsText" dxfId="15" priority="30" operator="containsText" text="НЕОДНОРОДНЫЕ">
      <formula>NOT(ISERROR(SEARCH("НЕОДНОРОДНЫЕ",N20)))</formula>
    </cfRule>
  </conditionalFormatting>
  <conditionalFormatting sqref="N20:N32 N55 N43:N44">
    <cfRule type="containsText" dxfId="14" priority="25" operator="containsText" text="НЕОДНОРОДНЫЕ">
      <formula>NOT(ISERROR(SEARCH("НЕОДНОРОДНЫЕ",N20)))</formula>
    </cfRule>
    <cfRule type="containsText" dxfId="13" priority="26" operator="containsText" text="ОДНОРОДНЫЕ">
      <formula>NOT(ISERROR(SEARCH("ОДНОРОДНЫЕ",N20)))</formula>
    </cfRule>
    <cfRule type="containsText" dxfId="12" priority="27" operator="containsText" text="НЕОДНОРОДНЫЕ">
      <formula>NOT(ISERROR(SEARCH("НЕОДНОРОДНЫЕ",N20)))</formula>
    </cfRule>
  </conditionalFormatting>
  <conditionalFormatting sqref="N33:N35 N45:N54">
    <cfRule type="containsText" dxfId="11" priority="16" operator="containsText" text="НЕ">
      <formula>NOT(ISERROR(SEARCH("НЕ",N33)))</formula>
    </cfRule>
    <cfRule type="containsText" dxfId="10" priority="17" operator="containsText" text="ОДНОРОДНЫЕ">
      <formula>NOT(ISERROR(SEARCH("ОДНОРОДНЫЕ",N33)))</formula>
    </cfRule>
    <cfRule type="containsText" dxfId="9" priority="18" operator="containsText" text="НЕОДНОРОДНЫЕ">
      <formula>NOT(ISERROR(SEARCH("НЕОДНОРОДНЫЕ",N33)))</formula>
    </cfRule>
  </conditionalFormatting>
  <conditionalFormatting sqref="N33:N35 N45:N54">
    <cfRule type="containsText" dxfId="8" priority="13" operator="containsText" text="НЕОДНОРОДНЫЕ">
      <formula>NOT(ISERROR(SEARCH("НЕОДНОРОДНЫЕ",N33)))</formula>
    </cfRule>
    <cfRule type="containsText" dxfId="7" priority="14" operator="containsText" text="ОДНОРОДНЫЕ">
      <formula>NOT(ISERROR(SEARCH("ОДНОРОДНЫЕ",N33)))</formula>
    </cfRule>
    <cfRule type="containsText" dxfId="6" priority="15" operator="containsText" text="НЕОДНОРОДНЫЕ">
      <formula>NOT(ISERROR(SEARCH("НЕОДНОРОДНЫЕ",N33)))</formula>
    </cfRule>
  </conditionalFormatting>
  <conditionalFormatting sqref="N36:N42">
    <cfRule type="containsText" dxfId="5" priority="10" operator="containsText" text="НЕ">
      <formula>NOT(ISERROR(SEARCH("НЕ",N36)))</formula>
    </cfRule>
    <cfRule type="containsText" dxfId="4" priority="11" operator="containsText" text="ОДНОРОДНЫЕ">
      <formula>NOT(ISERROR(SEARCH("ОДНОРОДНЫЕ",N36)))</formula>
    </cfRule>
    <cfRule type="containsText" dxfId="3" priority="12" operator="containsText" text="НЕОДНОРОДНЫЕ">
      <formula>NOT(ISERROR(SEARCH("НЕОДНОРОДНЫЕ",N36)))</formula>
    </cfRule>
  </conditionalFormatting>
  <conditionalFormatting sqref="N36:N42">
    <cfRule type="containsText" dxfId="2" priority="7" operator="containsText" text="НЕОДНОРОДНЫЕ">
      <formula>NOT(ISERROR(SEARCH("НЕОДНОРОДНЫЕ",N36)))</formula>
    </cfRule>
    <cfRule type="containsText" dxfId="1" priority="8" operator="containsText" text="ОДНОРОДНЫЕ">
      <formula>NOT(ISERROR(SEARCH("ОДНОРОДНЫЕ",N36)))</formula>
    </cfRule>
    <cfRule type="containsText" dxfId="0" priority="9" operator="containsText" text="НЕОДНОРОДНЫЕ">
      <formula>NOT(ISERROR(SEARCH("НЕОДНОРОДНЫЕ",N36)))</formula>
    </cfRule>
  </conditionalFormatting>
  <pageMargins left="0.31496062992125984" right="0.19685039370078741" top="0.35433070866141736" bottom="0.35433070866141736" header="0.11811023622047245" footer="0.11811023622047245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2021-12-20T06:55:32Z</dcterms:modified>
</cp:coreProperties>
</file>