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1" i="1" l="1"/>
  <c r="K31" i="1"/>
  <c r="J31" i="1"/>
  <c r="O31" i="1" s="1"/>
  <c r="L30" i="1"/>
  <c r="M30" i="1" s="1"/>
  <c r="N30" i="1" s="1"/>
  <c r="K30" i="1"/>
  <c r="J30" i="1"/>
  <c r="O30" i="1" s="1"/>
  <c r="L29" i="1"/>
  <c r="K29" i="1"/>
  <c r="J29" i="1"/>
  <c r="O29" i="1" s="1"/>
  <c r="M29" i="1" l="1"/>
  <c r="N29" i="1" s="1"/>
  <c r="M31" i="1"/>
  <c r="N31" i="1" s="1"/>
  <c r="L28" i="1"/>
  <c r="K28" i="1"/>
  <c r="J28" i="1"/>
  <c r="O28" i="1" s="1"/>
  <c r="L27" i="1"/>
  <c r="K27" i="1"/>
  <c r="J27" i="1"/>
  <c r="O27" i="1" s="1"/>
  <c r="M28" i="1" l="1"/>
  <c r="N28" i="1" s="1"/>
  <c r="M27" i="1"/>
  <c r="N27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L21" i="1"/>
  <c r="K21" i="1"/>
  <c r="J21" i="1"/>
  <c r="J22" i="1"/>
  <c r="O22" i="1" s="1"/>
  <c r="K22" i="1"/>
  <c r="L22" i="1"/>
  <c r="J26" i="1"/>
  <c r="O26" i="1" s="1"/>
  <c r="L26" i="1"/>
  <c r="K26" i="1"/>
  <c r="L20" i="1"/>
  <c r="K20" i="1"/>
  <c r="J20" i="1"/>
  <c r="L32" i="1"/>
  <c r="J32" i="1"/>
  <c r="O32" i="1" s="1"/>
  <c r="K32" i="1"/>
  <c r="M25" i="1" l="1"/>
  <c r="N25" i="1" s="1"/>
  <c r="M24" i="1"/>
  <c r="N24" i="1" s="1"/>
  <c r="M23" i="1"/>
  <c r="N23" i="1" s="1"/>
  <c r="M32" i="1"/>
  <c r="N32" i="1" s="1"/>
  <c r="M21" i="1"/>
  <c r="N21" i="1" s="1"/>
  <c r="O21" i="1"/>
  <c r="M22" i="1"/>
  <c r="N22" i="1" s="1"/>
  <c r="M20" i="1"/>
  <c r="N20" i="1" s="1"/>
  <c r="O20" i="1"/>
  <c r="M26" i="1"/>
  <c r="N26" i="1" s="1"/>
  <c r="C17" i="1" l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<sst xmlns="http://schemas.openxmlformats.org/spreadsheetml/2006/main" count="64" uniqueCount="49">
  <si>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</si>
  <si>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</si>
  <si>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</si>
  <si>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</si>
  <si>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</si>
  <si>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</si>
  <si>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</si>
  <si>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</si>
  <si>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</si>
  <si>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</si>
  <si>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</si>
  <si>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</si>
  <si>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</si>
  <si>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</si>
  <si>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</si>
  <si>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</si>
  <si>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</si>
  <si>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</si>
  <si>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</si>
  <si>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</si>
  <si>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</si>
  <si>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</si>
  <si>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</si>
  <si>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</si>
  <si>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</si>
  <si>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схождение/развал</t>
  </si>
  <si>
    <t>усл.ед.</t>
  </si>
  <si>
    <t>диагностика подвески</t>
  </si>
  <si>
    <t>диагностика ДВС</t>
  </si>
  <si>
    <t>ремонт ветрового стекла</t>
  </si>
  <si>
    <t>замена задних колодок</t>
  </si>
  <si>
    <t>замена передних колодок</t>
  </si>
  <si>
    <t>замена ремня ГРМ</t>
  </si>
  <si>
    <t>замена масла с заменой фильтра</t>
  </si>
  <si>
    <t>замена диска и корзины сцепления</t>
  </si>
  <si>
    <t>замена передних стоек</t>
  </si>
  <si>
    <t>замена задних стоек</t>
  </si>
  <si>
    <t>замена линек</t>
  </si>
  <si>
    <t>ИТОГО:</t>
  </si>
  <si>
    <t>КП вх.4517 от 27.10.2021</t>
  </si>
  <si>
    <t>КП вх.4512 от 27.10.2021</t>
  </si>
  <si>
    <t>КП вх.4509 от 27.10.2021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</si>
  <si>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</si>
  <si>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99 750,00 (девяносто девять тысяч семьсот пятьдесят) рублей 00 копеек.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</si>
  <si>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</si>
  <si>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</si>
  <si>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</si>
  <si>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351-21н</t>
  </si>
  <si>
    <t xml:space="preserve">на оказание услуг по техническому обслуживанию и ремонту автотранспортных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</si>
</sst>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8.28515625" style="2" customWidth="1"/>
    <col min="15" max="15" width="13.28515625" style="3" customWidth="1"/>
    <col min="16" max="16384" width="9.140625" style="1"/>
  </cols>
  <sheetData>
    <row r="1" spans="1:15" x14ac:dyDescent="0.25">
      <c r="O1" s="45" t="s">
        <v>44</v>
      </c>
    </row>
    <row r="2" spans="1:15" ht="14.45" customHeight="1" x14ac:dyDescent="0.25">
      <c r="A2" s="17"/>
      <c r="B2" s="17"/>
      <c r="C2" s="17"/>
      <c r="D2" s="17"/>
      <c r="K2" s="17"/>
      <c r="L2" s="17"/>
      <c r="M2" s="17"/>
      <c r="N2" s="17"/>
      <c r="O2" s="45" t="s">
        <v>45</v>
      </c>
    </row>
    <row r="3" spans="1:15" x14ac:dyDescent="0.25">
      <c r="A3" s="32"/>
      <c r="B3" s="32"/>
      <c r="C3" s="32"/>
      <c r="D3" s="32"/>
      <c r="K3" s="32"/>
      <c r="L3" s="32"/>
      <c r="M3" s="32"/>
      <c r="N3" s="32"/>
      <c r="O3" s="45" t="s">
        <v>48</v>
      </c>
    </row>
    <row r="4" spans="1:15" ht="14.45" customHeight="1" x14ac:dyDescent="0.25">
      <c r="A4" s="17"/>
      <c r="B4" s="17"/>
      <c r="C4" s="17"/>
      <c r="D4" s="17"/>
      <c r="K4" s="17"/>
      <c r="L4" s="17"/>
      <c r="M4" s="17"/>
      <c r="N4" s="17"/>
      <c r="O4" s="45" t="s">
        <v>46</v>
      </c>
    </row>
    <row r="5" spans="1:15" ht="14.45" customHeight="1" x14ac:dyDescent="0.2">
      <c r="A5" s="17"/>
      <c r="B5" s="17"/>
      <c r="C5" s="17"/>
      <c r="D5" s="17"/>
      <c r="K5" s="17"/>
      <c r="L5" s="17"/>
      <c r="M5" s="17"/>
      <c r="N5" s="17"/>
      <c r="O5" s="46" t="s">
        <v>47</v>
      </c>
    </row>
    <row r="6" spans="1:15" x14ac:dyDescent="0.25">
      <c r="A6" s="17"/>
      <c r="B6" s="17"/>
      <c r="C6" s="17"/>
      <c r="D6" s="17"/>
      <c r="K6" s="17"/>
      <c r="L6" s="17"/>
      <c r="M6" s="17"/>
      <c r="N6" s="17"/>
    </row>
    <row r="7" spans="1:15" x14ac:dyDescent="0.25">
      <c r="A7" s="17"/>
      <c r="B7" s="17"/>
      <c r="C7" s="17"/>
      <c r="D7" s="17"/>
      <c r="K7" s="17"/>
      <c r="L7" s="17"/>
      <c r="M7" s="17"/>
      <c r="N7" s="17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4" t="s">
        <v>20</v>
      </c>
      <c r="M12" s="34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5" t="s">
        <v>19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5"/>
    </row>
    <row r="15" spans="1:15" hidden="1" x14ac:dyDescent="0.25"/>
    <row r="17" spans="1:15" s="8" customFormat="1" ht="28.5" customHeight="1" x14ac:dyDescent="0.25">
      <c r="A17" s="37" t="s">
        <v>14</v>
      </c>
      <c r="B17" s="38"/>
      <c r="C17" s="39">
        <f>SUMIF(O20:O32,"&gt;0")</f>
        <v>107558.33333333334</v>
      </c>
      <c r="D17" s="38"/>
      <c r="E17" s="15" t="s">
        <v>39</v>
      </c>
      <c r="F17" s="15" t="s">
        <v>40</v>
      </c>
      <c r="G17" s="15" t="s">
        <v>41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2" t="s">
        <v>0</v>
      </c>
      <c r="B18" s="42" t="s">
        <v>1</v>
      </c>
      <c r="C18" s="42" t="s">
        <v>2</v>
      </c>
      <c r="D18" s="42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0" t="s">
        <v>15</v>
      </c>
      <c r="K18" s="42" t="s">
        <v>11</v>
      </c>
      <c r="L18" s="42" t="s">
        <v>12</v>
      </c>
      <c r="M18" s="42" t="s">
        <v>13</v>
      </c>
      <c r="N18" s="42" t="s">
        <v>9</v>
      </c>
      <c r="O18" s="36" t="s">
        <v>10</v>
      </c>
    </row>
    <row r="19" spans="1:15" s="8" customFormat="1" ht="30" x14ac:dyDescent="0.25">
      <c r="A19" s="42"/>
      <c r="B19" s="42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1"/>
      <c r="K19" s="42"/>
      <c r="L19" s="42"/>
      <c r="M19" s="42"/>
      <c r="N19" s="42"/>
      <c r="O19" s="36"/>
    </row>
    <row r="20" spans="1:15" s="8" customFormat="1" ht="15.6" customHeight="1" x14ac:dyDescent="0.2">
      <c r="A20" s="22">
        <v>1</v>
      </c>
      <c r="B20" s="24" t="s">
        <v>25</v>
      </c>
      <c r="C20" s="25" t="s">
        <v>26</v>
      </c>
      <c r="D20" s="20">
        <v>15</v>
      </c>
      <c r="E20" s="21">
        <v>500</v>
      </c>
      <c r="F20" s="21">
        <v>530</v>
      </c>
      <c r="G20" s="21">
        <v>550</v>
      </c>
      <c r="H20" s="21"/>
      <c r="I20" s="21"/>
      <c r="J20" s="21">
        <f t="shared" ref="J20:J26" si="0">AVERAGE(E20:I20)</f>
        <v>526.66666666666663</v>
      </c>
      <c r="K20" s="22">
        <f t="shared" ref="K20:K26" si="1">COUNT(E20:I20)</f>
        <v>3</v>
      </c>
      <c r="L20" s="22">
        <f t="shared" ref="L20:L26" si="2">STDEV(E20:I20)</f>
        <v>25.16611478423583</v>
      </c>
      <c r="M20" s="22">
        <f t="shared" ref="M20:M26" si="3">L20/J20*100</f>
        <v>4.7783762248549051</v>
      </c>
      <c r="N20" s="22" t="str">
        <f t="shared" ref="N20:N26" si="4">IF(M20&lt;33,"ОДНОРОДНЫЕ","НЕОДНОРОДНЫЕ")</f>
        <v>ОДНОРОДНЫЕ</v>
      </c>
      <c r="O20" s="21">
        <f t="shared" ref="O20:O26" si="5">D20*J20</f>
        <v>7899.9999999999991</v>
      </c>
    </row>
    <row r="21" spans="1:15" s="8" customFormat="1" ht="15.6" customHeight="1" x14ac:dyDescent="0.2">
      <c r="A21" s="28">
        <v>2</v>
      </c>
      <c r="B21" s="24" t="s">
        <v>27</v>
      </c>
      <c r="C21" s="25" t="s">
        <v>26</v>
      </c>
      <c r="D21" s="20">
        <v>20</v>
      </c>
      <c r="E21" s="21">
        <v>200</v>
      </c>
      <c r="F21" s="21">
        <v>310</v>
      </c>
      <c r="G21" s="21">
        <v>300</v>
      </c>
      <c r="H21" s="21"/>
      <c r="I21" s="21"/>
      <c r="J21" s="21">
        <f>AVERAGE(E21:I21)</f>
        <v>270</v>
      </c>
      <c r="K21" s="22">
        <f>COUNT(E21:I21)</f>
        <v>3</v>
      </c>
      <c r="L21" s="22">
        <f>STDEV(E21:I21)</f>
        <v>60.827625302982199</v>
      </c>
      <c r="M21" s="22">
        <f>L21/J21*100</f>
        <v>22.528750112215629</v>
      </c>
      <c r="N21" s="22" t="str">
        <f>IF(M21&lt;33,"ОДНОРОДНЫЕ","НЕОДНОРОДНЫЕ")</f>
        <v>ОДНОРОДНЫЕ</v>
      </c>
      <c r="O21" s="21">
        <f>D21*J21</f>
        <v>5400</v>
      </c>
    </row>
    <row r="22" spans="1:15" s="8" customFormat="1" ht="15.6" customHeight="1" x14ac:dyDescent="0.2">
      <c r="A22" s="28">
        <v>3</v>
      </c>
      <c r="B22" s="24" t="s">
        <v>28</v>
      </c>
      <c r="C22" s="25" t="s">
        <v>26</v>
      </c>
      <c r="D22" s="20">
        <v>15</v>
      </c>
      <c r="E22" s="23">
        <v>300</v>
      </c>
      <c r="F22" s="21">
        <v>360</v>
      </c>
      <c r="G22" s="21">
        <v>350</v>
      </c>
      <c r="H22" s="21"/>
      <c r="I22" s="21"/>
      <c r="J22" s="21">
        <f>AVERAGE(E22:I22)</f>
        <v>336.66666666666669</v>
      </c>
      <c r="K22" s="22">
        <f>COUNT(E22:I22)</f>
        <v>3</v>
      </c>
      <c r="L22" s="22">
        <f>STDEV(E22:I22)</f>
        <v>32.145502536643185</v>
      </c>
      <c r="M22" s="22">
        <f>L22/J22*100</f>
        <v>9.5481690702900543</v>
      </c>
      <c r="N22" s="22" t="str">
        <f>IF(M22&lt;33,"ОДНОРОДНЫЕ","НЕОДНОРОДНЫЕ")</f>
        <v>ОДНОРОДНЫЕ</v>
      </c>
      <c r="O22" s="21">
        <f>D22*J22</f>
        <v>5050</v>
      </c>
    </row>
    <row r="23" spans="1:15" s="8" customFormat="1" ht="15.6" customHeight="1" x14ac:dyDescent="0.2">
      <c r="A23" s="28">
        <v>4</v>
      </c>
      <c r="B23" s="24" t="s">
        <v>29</v>
      </c>
      <c r="C23" s="25" t="s">
        <v>26</v>
      </c>
      <c r="D23" s="20">
        <v>15</v>
      </c>
      <c r="E23" s="29">
        <v>200</v>
      </c>
      <c r="F23" s="29">
        <v>350</v>
      </c>
      <c r="G23" s="29">
        <v>300</v>
      </c>
      <c r="H23" s="29"/>
      <c r="I23" s="29"/>
      <c r="J23" s="29">
        <f>AVERAGE(E23:I23)</f>
        <v>283.33333333333331</v>
      </c>
      <c r="K23" s="28">
        <f>COUNT(E23:I23)</f>
        <v>3</v>
      </c>
      <c r="L23" s="28">
        <f>STDEV(E23:I23)</f>
        <v>76.376261582597309</v>
      </c>
      <c r="M23" s="28">
        <f>L23/J23*100</f>
        <v>26.956327617387288</v>
      </c>
      <c r="N23" s="28" t="str">
        <f>IF(M23&lt;33,"ОДНОРОДНЫЕ","НЕОДНОРОДНЫЕ")</f>
        <v>ОДНОРОДНЫЕ</v>
      </c>
      <c r="O23" s="29">
        <f>D23*J23</f>
        <v>4250</v>
      </c>
    </row>
    <row r="24" spans="1:15" s="8" customFormat="1" ht="15.6" customHeight="1" x14ac:dyDescent="0.2">
      <c r="A24" s="28">
        <v>5</v>
      </c>
      <c r="B24" s="24" t="s">
        <v>30</v>
      </c>
      <c r="C24" s="25" t="s">
        <v>26</v>
      </c>
      <c r="D24" s="20">
        <v>15</v>
      </c>
      <c r="E24" s="29">
        <v>800</v>
      </c>
      <c r="F24" s="29">
        <v>910</v>
      </c>
      <c r="G24" s="29">
        <v>900</v>
      </c>
      <c r="H24" s="29"/>
      <c r="I24" s="29"/>
      <c r="J24" s="29">
        <f t="shared" ref="J24" si="6">AVERAGE(E24:I24)</f>
        <v>870</v>
      </c>
      <c r="K24" s="28">
        <f t="shared" ref="K24" si="7">COUNT(E24:I24)</f>
        <v>3</v>
      </c>
      <c r="L24" s="28">
        <f t="shared" ref="L24" si="8">STDEV(E24:I24)</f>
        <v>60.827625302982199</v>
      </c>
      <c r="M24" s="28">
        <f t="shared" ref="M24" si="9">L24/J24*100</f>
        <v>6.9916810693082994</v>
      </c>
      <c r="N24" s="28" t="str">
        <f t="shared" ref="N24" si="10">IF(M24&lt;33,"ОДНОРОДНЫЕ","НЕОДНОРОДНЫЕ")</f>
        <v>ОДНОРОДНЫЕ</v>
      </c>
      <c r="O24" s="29">
        <f t="shared" ref="O24" si="11">D24*J24</f>
        <v>13050</v>
      </c>
    </row>
    <row r="25" spans="1:15" s="8" customFormat="1" ht="15.6" customHeight="1" x14ac:dyDescent="0.2">
      <c r="A25" s="28">
        <v>6</v>
      </c>
      <c r="B25" s="24" t="s">
        <v>31</v>
      </c>
      <c r="C25" s="25" t="s">
        <v>26</v>
      </c>
      <c r="D25" s="20">
        <v>15</v>
      </c>
      <c r="E25" s="29">
        <v>500</v>
      </c>
      <c r="F25" s="29">
        <v>650</v>
      </c>
      <c r="G25" s="29">
        <v>600</v>
      </c>
      <c r="H25" s="29"/>
      <c r="I25" s="29"/>
      <c r="J25" s="29">
        <f>AVERAGE(E25:I25)</f>
        <v>583.33333333333337</v>
      </c>
      <c r="K25" s="28">
        <f>COUNT(E25:I25)</f>
        <v>3</v>
      </c>
      <c r="L25" s="28">
        <f>STDEV(E25:I25)</f>
        <v>76.376261582597209</v>
      </c>
      <c r="M25" s="28">
        <f>L25/J25*100</f>
        <v>13.09307341415952</v>
      </c>
      <c r="N25" s="28" t="str">
        <f>IF(M25&lt;33,"ОДНОРОДНЫЕ","НЕОДНОРОДНЫЕ")</f>
        <v>ОДНОРОДНЫЕ</v>
      </c>
      <c r="O25" s="29">
        <f>D25*J25</f>
        <v>8750</v>
      </c>
    </row>
    <row r="26" spans="1:15" s="8" customFormat="1" ht="15.6" customHeight="1" x14ac:dyDescent="0.2">
      <c r="A26" s="28">
        <v>7</v>
      </c>
      <c r="B26" s="24" t="s">
        <v>32</v>
      </c>
      <c r="C26" s="25" t="s">
        <v>26</v>
      </c>
      <c r="D26" s="20">
        <v>5</v>
      </c>
      <c r="E26" s="23">
        <v>3000</v>
      </c>
      <c r="F26" s="21">
        <v>3100</v>
      </c>
      <c r="G26" s="21">
        <v>3050</v>
      </c>
      <c r="H26" s="21"/>
      <c r="I26" s="21"/>
      <c r="J26" s="21">
        <f t="shared" si="0"/>
        <v>3050</v>
      </c>
      <c r="K26" s="22">
        <f t="shared" si="1"/>
        <v>3</v>
      </c>
      <c r="L26" s="22">
        <f t="shared" si="2"/>
        <v>50</v>
      </c>
      <c r="M26" s="22">
        <f t="shared" si="3"/>
        <v>1.639344262295082</v>
      </c>
      <c r="N26" s="22" t="str">
        <f t="shared" si="4"/>
        <v>ОДНОРОДНЫЕ</v>
      </c>
      <c r="O26" s="21">
        <f t="shared" si="5"/>
        <v>15250</v>
      </c>
    </row>
    <row r="27" spans="1:15" s="8" customFormat="1" ht="15.6" customHeight="1" x14ac:dyDescent="0.2">
      <c r="A27" s="30">
        <v>8</v>
      </c>
      <c r="B27" s="24" t="s">
        <v>33</v>
      </c>
      <c r="C27" s="25" t="s">
        <v>26</v>
      </c>
      <c r="D27" s="20">
        <v>15</v>
      </c>
      <c r="E27" s="31">
        <v>300</v>
      </c>
      <c r="F27" s="31">
        <v>315</v>
      </c>
      <c r="G27" s="31">
        <v>350</v>
      </c>
      <c r="H27" s="31"/>
      <c r="I27" s="31"/>
      <c r="J27" s="31">
        <f>AVERAGE(E27:I27)</f>
        <v>321.66666666666669</v>
      </c>
      <c r="K27" s="30">
        <f>COUNT(E27:I27)</f>
        <v>3</v>
      </c>
      <c r="L27" s="30">
        <f>STDEV(E27:I27)</f>
        <v>25.658007197234419</v>
      </c>
      <c r="M27" s="30">
        <f>L27/J27*100</f>
        <v>7.9765825483630319</v>
      </c>
      <c r="N27" s="30" t="str">
        <f>IF(M27&lt;33,"ОДНОРОДНЫЕ","НЕОДНОРОДНЫЕ")</f>
        <v>ОДНОРОДНЫЕ</v>
      </c>
      <c r="O27" s="31">
        <f>D27*J27</f>
        <v>4825</v>
      </c>
    </row>
    <row r="28" spans="1:15" s="8" customFormat="1" ht="30.6" customHeight="1" x14ac:dyDescent="0.2">
      <c r="A28" s="30">
        <v>9</v>
      </c>
      <c r="B28" s="24" t="s">
        <v>34</v>
      </c>
      <c r="C28" s="25" t="s">
        <v>26</v>
      </c>
      <c r="D28" s="20">
        <v>5</v>
      </c>
      <c r="E28" s="31">
        <v>4000</v>
      </c>
      <c r="F28" s="31">
        <v>4500</v>
      </c>
      <c r="G28" s="31">
        <v>4000</v>
      </c>
      <c r="H28" s="31"/>
      <c r="I28" s="31"/>
      <c r="J28" s="31">
        <f t="shared" ref="J28:J29" si="12">AVERAGE(E28:I28)</f>
        <v>4166.666666666667</v>
      </c>
      <c r="K28" s="30">
        <f t="shared" ref="K28:K29" si="13">COUNT(E28:I28)</f>
        <v>3</v>
      </c>
      <c r="L28" s="30">
        <f t="shared" ref="L28:L29" si="14">STDEV(E28:I28)</f>
        <v>288.67513459481285</v>
      </c>
      <c r="M28" s="30">
        <f t="shared" ref="M28:M29" si="15">L28/J28*100</f>
        <v>6.9282032302755079</v>
      </c>
      <c r="N28" s="30" t="str">
        <f t="shared" ref="N28:N29" si="16">IF(M28&lt;33,"ОДНОРОДНЫЕ","НЕОДНОРОДНЫЕ")</f>
        <v>ОДНОРОДНЫЕ</v>
      </c>
      <c r="O28" s="31">
        <f t="shared" ref="O28:O29" si="17">D28*J28</f>
        <v>20833.333333333336</v>
      </c>
    </row>
    <row r="29" spans="1:15" s="8" customFormat="1" ht="15.6" customHeight="1" x14ac:dyDescent="0.2">
      <c r="A29" s="30">
        <v>10</v>
      </c>
      <c r="B29" s="24" t="s">
        <v>35</v>
      </c>
      <c r="C29" s="25" t="s">
        <v>26</v>
      </c>
      <c r="D29" s="20">
        <v>15</v>
      </c>
      <c r="E29" s="31">
        <v>600</v>
      </c>
      <c r="F29" s="31">
        <v>650</v>
      </c>
      <c r="G29" s="31">
        <v>650</v>
      </c>
      <c r="H29" s="31"/>
      <c r="I29" s="31"/>
      <c r="J29" s="31">
        <f t="shared" si="12"/>
        <v>633.33333333333337</v>
      </c>
      <c r="K29" s="30">
        <f t="shared" si="13"/>
        <v>3</v>
      </c>
      <c r="L29" s="30">
        <f t="shared" si="14"/>
        <v>28.867513459481287</v>
      </c>
      <c r="M29" s="30">
        <f t="shared" si="15"/>
        <v>4.5580284409707295</v>
      </c>
      <c r="N29" s="30" t="str">
        <f t="shared" si="16"/>
        <v>ОДНОРОДНЫЕ</v>
      </c>
      <c r="O29" s="31">
        <f t="shared" si="17"/>
        <v>9500</v>
      </c>
    </row>
    <row r="30" spans="1:15" s="8" customFormat="1" ht="15.6" customHeight="1" x14ac:dyDescent="0.2">
      <c r="A30" s="30">
        <v>11</v>
      </c>
      <c r="B30" s="24" t="s">
        <v>36</v>
      </c>
      <c r="C30" s="25" t="s">
        <v>26</v>
      </c>
      <c r="D30" s="20">
        <v>15</v>
      </c>
      <c r="E30" s="31">
        <v>650</v>
      </c>
      <c r="F30" s="31">
        <v>650</v>
      </c>
      <c r="G30" s="31">
        <v>650</v>
      </c>
      <c r="H30" s="31"/>
      <c r="I30" s="31"/>
      <c r="J30" s="31">
        <f>AVERAGE(E30:I30)</f>
        <v>650</v>
      </c>
      <c r="K30" s="30">
        <f>COUNT(E30:I30)</f>
        <v>3</v>
      </c>
      <c r="L30" s="30">
        <f>STDEV(E30:I30)</f>
        <v>0</v>
      </c>
      <c r="M30" s="30">
        <f>L30/J30*100</f>
        <v>0</v>
      </c>
      <c r="N30" s="30" t="str">
        <f>IF(M30&lt;33,"ОДНОРОДНЫЕ","НЕОДНОРОДНЫЕ")</f>
        <v>ОДНОРОДНЫЕ</v>
      </c>
      <c r="O30" s="31">
        <f>D30*J30</f>
        <v>9750</v>
      </c>
    </row>
    <row r="31" spans="1:15" s="8" customFormat="1" ht="13.9" customHeight="1" x14ac:dyDescent="0.2">
      <c r="A31" s="30">
        <v>12</v>
      </c>
      <c r="B31" s="24" t="s">
        <v>37</v>
      </c>
      <c r="C31" s="25" t="s">
        <v>26</v>
      </c>
      <c r="D31" s="20">
        <v>15</v>
      </c>
      <c r="E31" s="31">
        <v>200</v>
      </c>
      <c r="F31" s="31">
        <v>200</v>
      </c>
      <c r="G31" s="31">
        <v>200</v>
      </c>
      <c r="H31" s="31"/>
      <c r="I31" s="31"/>
      <c r="J31" s="31">
        <f t="shared" ref="J31" si="18">AVERAGE(E31:I31)</f>
        <v>200</v>
      </c>
      <c r="K31" s="30">
        <f t="shared" ref="K31" si="19">COUNT(E31:I31)</f>
        <v>3</v>
      </c>
      <c r="L31" s="30">
        <f t="shared" ref="L31" si="20">STDEV(E31:I31)</f>
        <v>0</v>
      </c>
      <c r="M31" s="30">
        <f t="shared" ref="M31" si="21">L31/J31*100</f>
        <v>0</v>
      </c>
      <c r="N31" s="30" t="str">
        <f t="shared" ref="N31" si="22">IF(M31&lt;33,"ОДНОРОДНЫЕ","НЕОДНОРОДНЫЕ")</f>
        <v>ОДНОРОДНЫЕ</v>
      </c>
      <c r="O31" s="31">
        <f t="shared" ref="O31" si="23">D31*J31</f>
        <v>3000</v>
      </c>
    </row>
    <row r="32" spans="1:15" s="8" customFormat="1" ht="15.6" customHeight="1" x14ac:dyDescent="0.25">
      <c r="A32" s="30">
        <v>13</v>
      </c>
      <c r="B32" s="27" t="s">
        <v>38</v>
      </c>
      <c r="C32" s="18"/>
      <c r="D32" s="19"/>
      <c r="E32" s="16">
        <v>99750</v>
      </c>
      <c r="F32" s="16">
        <v>113425</v>
      </c>
      <c r="G32" s="16">
        <v>109500</v>
      </c>
      <c r="H32" s="14"/>
      <c r="I32" s="6"/>
      <c r="J32" s="6">
        <f>AVERAGE(E32:I32)</f>
        <v>107558.33333333333</v>
      </c>
      <c r="K32" s="7">
        <f>COUNT(E32:I32)</f>
        <v>3</v>
      </c>
      <c r="L32" s="7">
        <f>STDEV(E32:I32)</f>
        <v>7041.2327282467613</v>
      </c>
      <c r="M32" s="7">
        <f>L32/J32*100</f>
        <v>6.5464316060247256</v>
      </c>
      <c r="N32" s="7" t="str">
        <f>IF(M32&lt;33,"ОДНОРОДНЫЕ","НЕОДНОРОДНЫЕ")</f>
        <v>ОДНОРОДНЫЕ</v>
      </c>
      <c r="O32" s="6">
        <f>D32*J32</f>
        <v>0</v>
      </c>
    </row>
    <row r="33" spans="1:15" s="10" customFormat="1" ht="14.45" x14ac:dyDescent="0.3">
      <c r="A33" s="26"/>
      <c r="B33" s="8"/>
      <c r="C33" s="8"/>
      <c r="D33" s="8"/>
      <c r="E33" s="9"/>
      <c r="F33" s="9"/>
      <c r="G33" s="9"/>
      <c r="H33" s="9"/>
      <c r="I33" s="9"/>
      <c r="J33" s="9"/>
      <c r="K33" s="8"/>
      <c r="L33" s="8"/>
      <c r="M33" s="8"/>
      <c r="N33" s="8"/>
      <c r="O33" s="9"/>
    </row>
    <row r="34" spans="1:15" s="33" customFormat="1" ht="33.6" customHeight="1" x14ac:dyDescent="0.25">
      <c r="A34" s="43" t="s">
        <v>42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s="33" customFormat="1" ht="33.6" customHeight="1" x14ac:dyDescent="0.25">
      <c r="A35" s="43" t="s">
        <v>24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s="33" customFormat="1" ht="15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33" customFormat="1" ht="31.9" customHeight="1" x14ac:dyDescent="0.25">
      <c r="A37" s="44" t="s">
        <v>43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</sheetData>
  <mergeCells count="17"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6 N32">
    <cfRule type="containsText" dxfId="23" priority="28" operator="containsText" text="НЕ">
      <formula>NOT(ISERROR(SEARCH("НЕ",N20)))</formula>
    </cfRule>
    <cfRule type="containsText" dxfId="22" priority="29" operator="containsText" text="ОДНОРОДНЫЕ">
      <formula>NOT(ISERROR(SEARCH("ОДНОРОДНЫЕ",N20)))</formula>
    </cfRule>
    <cfRule type="containsText" dxfId="21" priority="30" operator="containsText" text="НЕОДНОРОДНЫЕ">
      <formula>NOT(ISERROR(SEARCH("НЕОДНОРОДНЫЕ",N20)))</formula>
    </cfRule>
  </conditionalFormatting>
  <conditionalFormatting sqref="N20:N26 N32">
    <cfRule type="containsText" dxfId="20" priority="25" operator="containsText" text="НЕОДНОРОДНЫЕ">
      <formula>NOT(ISERROR(SEARCH("НЕОДНОРОДНЫЕ",N20)))</formula>
    </cfRule>
    <cfRule type="containsText" dxfId="19" priority="26" operator="containsText" text="ОДНОРОДНЫЕ">
      <formula>NOT(ISERROR(SEARCH("ОДНОРОДНЫЕ",N20)))</formula>
    </cfRule>
    <cfRule type="containsText" dxfId="18" priority="27" operator="containsText" text="НЕОДНОРОДНЫЕ">
      <formula>NOT(ISERROR(SEARCH("НЕОДНОРОДНЫЕ",N20)))</formula>
    </cfRule>
  </conditionalFormatting>
  <conditionalFormatting sqref="N27:N28">
    <cfRule type="containsText" dxfId="17" priority="16" operator="containsText" text="НЕ">
      <formula>NOT(ISERROR(SEARCH("НЕ",N27)))</formula>
    </cfRule>
    <cfRule type="containsText" dxfId="16" priority="17" operator="containsText" text="ОДНОРОДНЫЕ">
      <formula>NOT(ISERROR(SEARCH("ОДНОРОДНЫЕ",N27)))</formula>
    </cfRule>
    <cfRule type="containsText" dxfId="15" priority="18" operator="containsText" text="НЕОДНОРОДНЫЕ">
      <formula>NOT(ISERROR(SEARCH("НЕОДНОРОДНЫЕ",N27)))</formula>
    </cfRule>
  </conditionalFormatting>
  <conditionalFormatting sqref="N27:N28">
    <cfRule type="containsText" dxfId="14" priority="13" operator="containsText" text="НЕОДНОРОДНЫЕ">
      <formula>NOT(ISERROR(SEARCH("НЕОДНОРОДНЫЕ",N27)))</formula>
    </cfRule>
    <cfRule type="containsText" dxfId="13" priority="14" operator="containsText" text="ОДНОРОДНЫЕ">
      <formula>NOT(ISERROR(SEARCH("ОДНОРОДНЫЕ",N27)))</formula>
    </cfRule>
    <cfRule type="containsText" dxfId="12" priority="15" operator="containsText" text="НЕОДНОРОДНЫЕ">
      <formula>NOT(ISERROR(SEARCH("НЕОДНОРОДНЫЕ",N27)))</formula>
    </cfRule>
  </conditionalFormatting>
  <conditionalFormatting sqref="N29">
    <cfRule type="containsText" dxfId="11" priority="10" operator="containsText" text="НЕ">
      <formula>NOT(ISERROR(SEARCH("НЕ",N29)))</formula>
    </cfRule>
    <cfRule type="containsText" dxfId="10" priority="11" operator="containsText" text="ОДНОРОДНЫЕ">
      <formula>NOT(ISERROR(SEARCH("ОДНОРОДНЫЕ",N29)))</formula>
    </cfRule>
    <cfRule type="containsText" dxfId="9" priority="12" operator="containsText" text="НЕОДНОРОДНЫЕ">
      <formula>NOT(ISERROR(SEARCH("НЕОДНОРОДНЫЕ",N29)))</formula>
    </cfRule>
  </conditionalFormatting>
  <conditionalFormatting sqref="N29">
    <cfRule type="containsText" dxfId="8" priority="7" operator="containsText" text="НЕОДНОРОДНЫЕ">
      <formula>NOT(ISERROR(SEARCH("НЕОДНОРОДНЫЕ",N29)))</formula>
    </cfRule>
    <cfRule type="containsText" dxfId="7" priority="8" operator="containsText" text="ОДНОРОДНЫЕ">
      <formula>NOT(ISERROR(SEARCH("ОДНОРОДНЫЕ",N29)))</formula>
    </cfRule>
    <cfRule type="containsText" dxfId="6" priority="9" operator="containsText" text="НЕОДНОРОДНЫЕ">
      <formula>NOT(ISERROR(SEARCH("НЕОДНОРОДНЫЕ",N29)))</formula>
    </cfRule>
  </conditionalFormatting>
  <conditionalFormatting sqref="N30:N31">
    <cfRule type="containsText" dxfId="5" priority="4" operator="containsText" text="НЕ">
      <formula>NOT(ISERROR(SEARCH("НЕ",N30)))</formula>
    </cfRule>
    <cfRule type="containsText" dxfId="4" priority="5" operator="containsText" text="ОДНОРОДНЫЕ">
      <formula>NOT(ISERROR(SEARCH("ОДНОРОДНЫЕ",N30)))</formula>
    </cfRule>
    <cfRule type="containsText" dxfId="3" priority="6" operator="containsText" text="НЕОДНОРОДНЫЕ">
      <formula>NOT(ISERROR(SEARCH("НЕОДНОРОДНЫЕ",N30)))</formula>
    </cfRule>
  </conditionalFormatting>
  <conditionalFormatting sqref="N30:N31">
    <cfRule type="containsText" dxfId="2" priority="1" operator="containsText" text="НЕОДНОРОДНЫЕ">
      <formula>NOT(ISERROR(SEARCH("НЕОДНОРОДНЫЕ",N30)))</formula>
    </cfRule>
    <cfRule type="containsText" dxfId="1" priority="2" operator="containsText" text="ОДНОРОДНЫЕ">
      <formula>NOT(ISERROR(SEARCH("ОДНОРОДНЫЕ",N30)))</formula>
    </cfRule>
    <cfRule type="containsText" dxfId="0" priority="3" operator="containsText" text="НЕОДНОРОДНЫЕ">
      <formula>NOT(ISERROR(SEARCH("НЕОДНОРОДНЫЕ",N30)))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2021-12-17T07:22:07Z</dcterms:modified>
</cp:coreProperties>
</file>