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J23" i="1"/>
  <c r="O23" i="1" s="1"/>
  <c r="K20" i="1"/>
  <c r="L24" i="1"/>
  <c r="K24" i="1"/>
  <c r="L22" i="1"/>
  <c r="K22" i="1"/>
  <c r="L21" i="1"/>
  <c r="K21" i="1"/>
  <c r="J24" i="1"/>
  <c r="J22" i="1"/>
  <c r="O22" i="1" s="1"/>
  <c r="J21" i="1"/>
  <c r="L25" i="1"/>
  <c r="J25" i="1"/>
  <c r="O25" i="1" s="1"/>
  <c r="K25" i="1"/>
  <c r="M23" i="1" l="1"/>
  <c r="N23" i="1" s="1"/>
  <c r="M25" i="1"/>
  <c r="N25" i="1" s="1"/>
  <c r="M24" i="1"/>
  <c r="N24" i="1" s="1"/>
  <c r="L20" i="1"/>
  <c r="J20" i="1"/>
  <c r="O20" i="1" s="1"/>
  <c r="M21" i="1"/>
  <c r="N21" i="1" s="1"/>
  <c r="M22" i="1"/>
  <c r="N22" i="1" s="1"/>
  <c r="O24" i="1"/>
  <c r="O21" i="1"/>
  <c r="C17" i="1" l="1"/>
  <c r="M20" i="1"/>
  <c r="N20" i="1" s="1"/>
</calcChain>
</file>

<file path=xl/sharedStrings.xml><?xml version="1.0" encoding="utf-8"?>
<sst xmlns="http://schemas.openxmlformats.org/spreadsheetml/2006/main" count="51" uniqueCount="44">
  <si>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</si>
  <si>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</si>
  <si>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</si>
  <si>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</si>
  <si>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</si>
  <si>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</si>
  <si>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</si>
  <si>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</si>
  <si>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</si>
  <si>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</si>
  <si>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</si>
  <si>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</si>
  <si>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</si>
  <si>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</si>
  <si>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</si>
  <si>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</si>
  <si>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</si>
  <si>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</si>
  <si>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</si>
  <si>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</si>
  <si>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</si>
  <si>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</si>
  <si>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</si>
  <si>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</si>
  <si>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</si>
  <si>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Лизирующий раствор Medonic M-series</t>
  </si>
  <si>
    <t>упак</t>
  </si>
  <si>
    <t>Изотонический разбавитель Medonic M-series</t>
  </si>
  <si>
    <t>Гематологический контрольный материал, 16 параметров, нормальный уровень концентрации</t>
  </si>
  <si>
    <t>флак</t>
  </si>
  <si>
    <t>Гематологический контрольный материал, 16 параметров, высокий уровень концентрации</t>
  </si>
  <si>
    <t>Гематологический контрольный материал, 16 параметров, низкий уровень концентрации</t>
  </si>
  <si>
    <t>КП вх.5285 от 08.12.2021</t>
  </si>
  <si>
    <t>КП вх.5284 от 08.12.2021</t>
  </si>
  <si>
    <t>КП вх.5283 от 08.12.2021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</si>
  <si>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</si>
  <si>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</si>
  <si>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287 200,00 (двести восемьдесят семь тысяч двести) рублей.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</si>
  <si>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</si>
  <si>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</si>
  <si>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</si>
  <si>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</si>
  <si>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348-21н</t>
  </si>
  <si>
    <t>на поставку реагентов для гематологического анализатора Medonic серии M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</si>
</sst>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7" t="s">
        <v>38</v>
      </c>
    </row>
    <row r="2" spans="1:15" ht="14.45" customHeight="1" x14ac:dyDescent="0.25">
      <c r="A2" s="11"/>
      <c r="B2" s="11"/>
      <c r="C2" s="11"/>
      <c r="D2" s="11"/>
      <c r="K2" s="11"/>
      <c r="L2" s="11"/>
      <c r="M2" s="11"/>
      <c r="N2" s="11"/>
      <c r="O2" s="37" t="s">
        <v>39</v>
      </c>
    </row>
    <row r="3" spans="1:15" ht="14.45" customHeight="1" x14ac:dyDescent="0.25">
      <c r="A3" s="11"/>
      <c r="B3" s="11"/>
      <c r="C3" s="11"/>
      <c r="D3" s="11"/>
      <c r="K3" s="11"/>
      <c r="L3" s="11"/>
      <c r="M3" s="11"/>
      <c r="N3" s="11"/>
      <c r="O3" s="37" t="s">
        <v>43</v>
      </c>
    </row>
    <row r="4" spans="1:15" ht="14.45" customHeight="1" x14ac:dyDescent="0.25">
      <c r="A4" s="11"/>
      <c r="B4" s="11"/>
      <c r="C4" s="11"/>
      <c r="D4" s="11"/>
      <c r="K4" s="11"/>
      <c r="L4" s="11"/>
      <c r="M4" s="11"/>
      <c r="N4" s="11"/>
      <c r="O4" s="37" t="s">
        <v>40</v>
      </c>
    </row>
    <row r="5" spans="1:15" ht="14.45" customHeight="1" x14ac:dyDescent="0.25">
      <c r="A5" s="11"/>
      <c r="B5" s="11"/>
      <c r="C5" s="11"/>
      <c r="D5" s="11"/>
      <c r="K5" s="11"/>
      <c r="L5" s="11"/>
      <c r="M5" s="11"/>
      <c r="N5" s="11"/>
      <c r="O5" s="37" t="s">
        <v>41</v>
      </c>
    </row>
    <row r="6" spans="1:15" ht="14.45" customHeight="1" x14ac:dyDescent="0.25">
      <c r="A6" s="11"/>
      <c r="B6" s="11"/>
      <c r="C6" s="11"/>
      <c r="D6" s="11"/>
      <c r="K6" s="11"/>
      <c r="L6" s="11"/>
      <c r="M6" s="11"/>
      <c r="N6" s="11"/>
      <c r="O6" s="37" t="s">
        <v>42</v>
      </c>
    </row>
    <row r="7" spans="1:15" s="34" customFormat="1" ht="14.45" customHeight="1" x14ac:dyDescent="0.25">
      <c r="A7" s="35"/>
      <c r="B7" s="35"/>
      <c r="C7" s="35"/>
      <c r="D7" s="35"/>
      <c r="E7" s="36"/>
      <c r="F7" s="36"/>
      <c r="G7" s="36"/>
      <c r="H7" s="36"/>
      <c r="I7" s="36"/>
      <c r="J7" s="36"/>
      <c r="K7" s="35"/>
      <c r="L7" s="35"/>
      <c r="M7" s="35"/>
      <c r="N7" s="35"/>
      <c r="O7" s="37"/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 ht="14.45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23" t="s">
        <v>20</v>
      </c>
      <c r="M12" s="23"/>
      <c r="N12" s="6"/>
      <c r="O12" s="4" t="s">
        <v>18</v>
      </c>
    </row>
    <row r="13" spans="1:15" ht="18" x14ac:dyDescent="0.3">
      <c r="O13" s="5"/>
    </row>
    <row r="14" spans="1:15" ht="18.75" x14ac:dyDescent="0.25">
      <c r="B14" s="24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5"/>
    </row>
    <row r="15" spans="1:15" hidden="1" x14ac:dyDescent="0.25"/>
    <row r="17" spans="1:16" s="15" customFormat="1" ht="45.6" customHeight="1" x14ac:dyDescent="0.25">
      <c r="A17" s="26" t="s">
        <v>14</v>
      </c>
      <c r="B17" s="27"/>
      <c r="C17" s="28">
        <f>SUMIF(O20:O25,"&gt;0")</f>
        <v>293920.48</v>
      </c>
      <c r="D17" s="27"/>
      <c r="E17" s="12" t="s">
        <v>32</v>
      </c>
      <c r="F17" s="12" t="s">
        <v>33</v>
      </c>
      <c r="G17" s="12" t="s">
        <v>34</v>
      </c>
      <c r="H17" s="12"/>
      <c r="I17" s="13"/>
      <c r="J17" s="13"/>
      <c r="K17" s="14"/>
      <c r="L17" s="14"/>
      <c r="M17" s="14"/>
      <c r="N17" s="14"/>
      <c r="O17" s="13"/>
    </row>
    <row r="18" spans="1:16" s="15" customFormat="1" ht="30" customHeight="1" x14ac:dyDescent="0.25">
      <c r="A18" s="31" t="s">
        <v>0</v>
      </c>
      <c r="B18" s="31" t="s">
        <v>1</v>
      </c>
      <c r="C18" s="31" t="s">
        <v>2</v>
      </c>
      <c r="D18" s="31"/>
      <c r="E18" s="13" t="s">
        <v>5</v>
      </c>
      <c r="F18" s="13" t="s">
        <v>7</v>
      </c>
      <c r="G18" s="13" t="s">
        <v>8</v>
      </c>
      <c r="H18" s="13" t="s">
        <v>22</v>
      </c>
      <c r="I18" s="13" t="s">
        <v>23</v>
      </c>
      <c r="J18" s="29" t="s">
        <v>15</v>
      </c>
      <c r="K18" s="31" t="s">
        <v>11</v>
      </c>
      <c r="L18" s="31" t="s">
        <v>12</v>
      </c>
      <c r="M18" s="31" t="s">
        <v>13</v>
      </c>
      <c r="N18" s="31" t="s">
        <v>9</v>
      </c>
      <c r="O18" s="25" t="s">
        <v>10</v>
      </c>
    </row>
    <row r="19" spans="1:16" s="15" customFormat="1" ht="12.75" x14ac:dyDescent="0.25">
      <c r="A19" s="31"/>
      <c r="B19" s="31"/>
      <c r="C19" s="14" t="s">
        <v>3</v>
      </c>
      <c r="D19" s="14" t="s">
        <v>4</v>
      </c>
      <c r="E19" s="13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30"/>
      <c r="K19" s="31"/>
      <c r="L19" s="31"/>
      <c r="M19" s="31"/>
      <c r="N19" s="31"/>
      <c r="O19" s="25"/>
    </row>
    <row r="20" spans="1:16" s="15" customFormat="1" ht="25.5" x14ac:dyDescent="0.25">
      <c r="A20" s="14">
        <v>1</v>
      </c>
      <c r="B20" s="16" t="s">
        <v>27</v>
      </c>
      <c r="C20" s="17" t="s">
        <v>26</v>
      </c>
      <c r="D20" s="17">
        <v>5</v>
      </c>
      <c r="E20" s="13">
        <v>13327.36</v>
      </c>
      <c r="F20" s="13">
        <v>13171.2</v>
      </c>
      <c r="G20" s="13">
        <v>12800</v>
      </c>
      <c r="H20" s="13"/>
      <c r="I20" s="13"/>
      <c r="J20" s="13">
        <f t="shared" ref="J20:J24" si="0">AVERAGE(E20:I20)</f>
        <v>13099.519999999999</v>
      </c>
      <c r="K20" s="14">
        <f t="shared" ref="K20:K24" si="1">COUNT(E20:I20)</f>
        <v>3</v>
      </c>
      <c r="L20" s="14">
        <f t="shared" ref="L20:L24" si="2">STDEV(E20:I20)</f>
        <v>270.88864723350844</v>
      </c>
      <c r="M20" s="14">
        <f t="shared" ref="M20:M24" si="3">L20/J20*100</f>
        <v>2.0679280403671929</v>
      </c>
      <c r="N20" s="14" t="str">
        <f t="shared" ref="N20:N24" si="4">IF(M20&lt;33,"ОДНОРОДНЫЕ","НЕОДНОРОДНЫЕ")</f>
        <v>ОДНОРОДНЫЕ</v>
      </c>
      <c r="O20" s="13">
        <f t="shared" ref="O20:O24" si="5">D20*J20</f>
        <v>65497.599999999991</v>
      </c>
    </row>
    <row r="21" spans="1:16" s="15" customFormat="1" ht="29.45" customHeight="1" x14ac:dyDescent="0.25">
      <c r="A21" s="18">
        <v>2</v>
      </c>
      <c r="B21" s="16" t="s">
        <v>25</v>
      </c>
      <c r="C21" s="17" t="s">
        <v>26</v>
      </c>
      <c r="D21" s="17">
        <v>12</v>
      </c>
      <c r="E21" s="13">
        <v>14160.32</v>
      </c>
      <c r="F21" s="13">
        <v>13994.4</v>
      </c>
      <c r="G21" s="13">
        <v>13600</v>
      </c>
      <c r="H21" s="13"/>
      <c r="I21" s="13"/>
      <c r="J21" s="13">
        <f>AVERAGE(E21:I21)</f>
        <v>13918.24</v>
      </c>
      <c r="K21" s="14">
        <f>COUNT(E21:I21)</f>
        <v>3</v>
      </c>
      <c r="L21" s="14">
        <f>STDEV(E21:I21)</f>
        <v>287.81918768560217</v>
      </c>
      <c r="M21" s="14">
        <f>L21/J21*100</f>
        <v>2.0679280403671885</v>
      </c>
      <c r="N21" s="14" t="str">
        <f>IF(M21&lt;33,"ОДНОРОДНЫЕ","НЕОДНОРОДНЫЕ")</f>
        <v>ОДНОРОДНЫЕ</v>
      </c>
      <c r="O21" s="13">
        <f>D21*J21</f>
        <v>167018.88</v>
      </c>
    </row>
    <row r="22" spans="1:16" s="15" customFormat="1" ht="51" x14ac:dyDescent="0.25">
      <c r="A22" s="18">
        <v>3</v>
      </c>
      <c r="B22" s="16" t="s">
        <v>28</v>
      </c>
      <c r="C22" s="17" t="s">
        <v>29</v>
      </c>
      <c r="D22" s="17">
        <v>8</v>
      </c>
      <c r="E22" s="13">
        <v>3904.5</v>
      </c>
      <c r="F22" s="13">
        <v>3858.75</v>
      </c>
      <c r="G22" s="13">
        <v>3750</v>
      </c>
      <c r="H22" s="13"/>
      <c r="I22" s="13"/>
      <c r="J22" s="13">
        <f t="shared" si="0"/>
        <v>3837.75</v>
      </c>
      <c r="K22" s="14">
        <f t="shared" si="1"/>
        <v>3</v>
      </c>
      <c r="L22" s="14">
        <f t="shared" si="2"/>
        <v>79.361908369191823</v>
      </c>
      <c r="M22" s="14">
        <f t="shared" si="3"/>
        <v>2.0679280403671898</v>
      </c>
      <c r="N22" s="14" t="str">
        <f t="shared" si="4"/>
        <v>ОДНОРОДНЫЕ</v>
      </c>
      <c r="O22" s="13">
        <f t="shared" si="5"/>
        <v>30702</v>
      </c>
    </row>
    <row r="23" spans="1:16" s="15" customFormat="1" ht="51" x14ac:dyDescent="0.25">
      <c r="A23" s="18">
        <v>4</v>
      </c>
      <c r="B23" s="20" t="s">
        <v>30</v>
      </c>
      <c r="C23" s="18" t="s">
        <v>29</v>
      </c>
      <c r="D23" s="21">
        <v>4</v>
      </c>
      <c r="E23" s="19">
        <v>3904.5</v>
      </c>
      <c r="F23" s="19">
        <v>3858.75</v>
      </c>
      <c r="G23" s="19">
        <v>3750</v>
      </c>
      <c r="H23" s="19"/>
      <c r="I23" s="19"/>
      <c r="J23" s="19">
        <f t="shared" ref="J23" si="6">AVERAGE(E23:I23)</f>
        <v>3837.75</v>
      </c>
      <c r="K23" s="18">
        <f t="shared" ref="K23" si="7">COUNT(E23:I23)</f>
        <v>3</v>
      </c>
      <c r="L23" s="18">
        <f t="shared" ref="L23" si="8">STDEV(E23:I23)</f>
        <v>79.361908369191823</v>
      </c>
      <c r="M23" s="18">
        <f t="shared" ref="M23" si="9">L23/J23*100</f>
        <v>2.0679280403671898</v>
      </c>
      <c r="N23" s="18" t="str">
        <f t="shared" ref="N23" si="10">IF(M23&lt;33,"ОДНОРОДНЫЕ","НЕОДНОРОДНЫЕ")</f>
        <v>ОДНОРОДНЫЕ</v>
      </c>
      <c r="O23" s="19">
        <f t="shared" ref="O23" si="11">D23*J23</f>
        <v>15351</v>
      </c>
    </row>
    <row r="24" spans="1:16" s="15" customFormat="1" ht="51" x14ac:dyDescent="0.25">
      <c r="A24" s="18">
        <v>5</v>
      </c>
      <c r="B24" s="20" t="s">
        <v>31</v>
      </c>
      <c r="C24" s="14" t="s">
        <v>29</v>
      </c>
      <c r="D24" s="21">
        <v>4</v>
      </c>
      <c r="E24" s="19">
        <v>3904.5</v>
      </c>
      <c r="F24" s="19">
        <v>3858.75</v>
      </c>
      <c r="G24" s="19">
        <v>3750</v>
      </c>
      <c r="H24" s="13"/>
      <c r="I24" s="13"/>
      <c r="J24" s="13">
        <f t="shared" si="0"/>
        <v>3837.75</v>
      </c>
      <c r="K24" s="14">
        <f t="shared" si="1"/>
        <v>3</v>
      </c>
      <c r="L24" s="14">
        <f t="shared" si="2"/>
        <v>79.361908369191823</v>
      </c>
      <c r="M24" s="14">
        <f t="shared" si="3"/>
        <v>2.0679280403671898</v>
      </c>
      <c r="N24" s="14" t="str">
        <f t="shared" si="4"/>
        <v>ОДНОРОДНЫЕ</v>
      </c>
      <c r="O24" s="13">
        <f t="shared" si="5"/>
        <v>15351</v>
      </c>
    </row>
    <row r="25" spans="1:16" s="15" customFormat="1" ht="14.45" customHeight="1" x14ac:dyDescent="0.25">
      <c r="A25" s="18">
        <v>6</v>
      </c>
      <c r="B25" s="14" t="s">
        <v>35</v>
      </c>
      <c r="C25" s="14"/>
      <c r="D25" s="21"/>
      <c r="E25" s="13">
        <v>299032.64</v>
      </c>
      <c r="F25" s="13">
        <v>295528.8</v>
      </c>
      <c r="G25" s="13">
        <v>287200</v>
      </c>
      <c r="H25" s="13"/>
      <c r="I25" s="13"/>
      <c r="J25" s="13">
        <f>AVERAGE(E25:I25)</f>
        <v>293920.48</v>
      </c>
      <c r="K25" s="14">
        <f>COUNT(E25:I25)</f>
        <v>3</v>
      </c>
      <c r="L25" s="14">
        <f>STDEV(E25:I25)</f>
        <v>6078.0640223018427</v>
      </c>
      <c r="M25" s="14">
        <f>L25/J25*100</f>
        <v>2.0679280403671916</v>
      </c>
      <c r="N25" s="14" t="str">
        <f>IF(M25&lt;33,"ОДНОРОДНЫЕ","НЕОДНОРОДНЫЕ")</f>
        <v>ОДНОРОДНЫЕ</v>
      </c>
      <c r="O25" s="13">
        <f>D25*J25</f>
        <v>0</v>
      </c>
    </row>
    <row r="26" spans="1:16" s="8" customFormat="1" ht="14.45" x14ac:dyDescent="0.3">
      <c r="A26" s="6"/>
      <c r="B26" s="6"/>
      <c r="C26" s="6"/>
      <c r="D26" s="6"/>
      <c r="E26" s="7"/>
      <c r="F26" s="7"/>
      <c r="G26" s="7"/>
      <c r="H26" s="7"/>
      <c r="I26" s="7"/>
      <c r="J26" s="7"/>
      <c r="K26" s="6"/>
      <c r="L26" s="6"/>
      <c r="M26" s="6"/>
      <c r="N26" s="6"/>
      <c r="O26" s="7"/>
    </row>
    <row r="27" spans="1:16" s="22" customFormat="1" ht="33.6" customHeight="1" x14ac:dyDescent="0.25">
      <c r="A27" s="32" t="s">
        <v>36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6" s="22" customFormat="1" ht="33.6" customHeight="1" x14ac:dyDescent="0.25">
      <c r="A28" s="32" t="s">
        <v>24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6" s="8" customForma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s="22" customFormat="1" ht="33" customHeight="1" x14ac:dyDescent="0.25">
      <c r="A30" s="33" t="s">
        <v>37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</sheetData>
  <mergeCells count="17">
    <mergeCell ref="A30:O30"/>
    <mergeCell ref="A29:P29"/>
    <mergeCell ref="N18:N19"/>
    <mergeCell ref="A18:A19"/>
    <mergeCell ref="B18:B19"/>
    <mergeCell ref="C18:D18"/>
    <mergeCell ref="L12:M12"/>
    <mergeCell ref="B14:N14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</mergeCells>
  <conditionalFormatting sqref="N25 N20:N21">
    <cfRule type="containsText" dxfId="17" priority="16" operator="containsText" text="НЕ">
      <formula>NOT(ISERROR(SEARCH("НЕ",N20)))</formula>
    </cfRule>
    <cfRule type="containsText" dxfId="16" priority="17" operator="containsText" text="ОДНОРОДНЫЕ">
      <formula>NOT(ISERROR(SEARCH("ОДНОРОДНЫЕ",N20)))</formula>
    </cfRule>
    <cfRule type="containsText" dxfId="15" priority="18" operator="containsText" text="НЕОДНОРОДНЫЕ">
      <formula>NOT(ISERROR(SEARCH("НЕОДНОРОДНЫЕ",N20)))</formula>
    </cfRule>
  </conditionalFormatting>
  <conditionalFormatting sqref="N25 N20:N21">
    <cfRule type="containsText" dxfId="14" priority="13" operator="containsText" text="НЕОДНОРОДНЫЕ">
      <formula>NOT(ISERROR(SEARCH("НЕОДНОРОДНЫЕ",N20)))</formula>
    </cfRule>
    <cfRule type="containsText" dxfId="13" priority="14" operator="containsText" text="ОДНОРОДНЫЕ">
      <formula>NOT(ISERROR(SEARCH("ОДНОРОДНЫЕ",N20)))</formula>
    </cfRule>
    <cfRule type="containsText" dxfId="12" priority="15" operator="containsText" text="НЕОДНОРОДНЫЕ">
      <formula>NOT(ISERROR(SEARCH("НЕОДНОРОДНЫЕ",N20)))</formula>
    </cfRule>
  </conditionalFormatting>
  <conditionalFormatting sqref="N22 N24">
    <cfRule type="containsText" dxfId="11" priority="10" operator="containsText" text="НЕ">
      <formula>NOT(ISERROR(SEARCH("НЕ",N22)))</formula>
    </cfRule>
    <cfRule type="containsText" dxfId="10" priority="11" operator="containsText" text="ОДНОРОДНЫЕ">
      <formula>NOT(ISERROR(SEARCH("ОДНОРОДНЫЕ",N22)))</formula>
    </cfRule>
    <cfRule type="containsText" dxfId="9" priority="12" operator="containsText" text="НЕОДНОРОДНЫЕ">
      <formula>NOT(ISERROR(SEARCH("НЕОДНОРОДНЫЕ",N22)))</formula>
    </cfRule>
  </conditionalFormatting>
  <conditionalFormatting sqref="N22 N24">
    <cfRule type="containsText" dxfId="8" priority="7" operator="containsText" text="НЕОДНОРОДНЫЕ">
      <formula>NOT(ISERROR(SEARCH("НЕОДНОРОДНЫЕ",N22)))</formula>
    </cfRule>
    <cfRule type="containsText" dxfId="7" priority="8" operator="containsText" text="ОДНОРОДНЫЕ">
      <formula>NOT(ISERROR(SEARCH("ОДНОРОДНЫЕ",N22)))</formula>
    </cfRule>
    <cfRule type="containsText" dxfId="6" priority="9" operator="containsText" text="НЕОДНОРОДНЫЕ">
      <formula>NOT(ISERROR(SEARCH("НЕОДНОРОДНЫЕ",N22)))</formula>
    </cfRule>
  </conditionalFormatting>
  <conditionalFormatting sqref="N23">
    <cfRule type="containsText" dxfId="5" priority="4" operator="containsText" text="НЕ">
      <formula>NOT(ISERROR(SEARCH("НЕ",N23)))</formula>
    </cfRule>
    <cfRule type="containsText" dxfId="4" priority="5" operator="containsText" text="ОДНОРОДНЫЕ">
      <formula>NOT(ISERROR(SEARCH("ОДНОРОДНЫЕ",N23)))</formula>
    </cfRule>
    <cfRule type="containsText" dxfId="3" priority="6" operator="containsText" text="НЕОДНОРОДНЫЕ">
      <formula>NOT(ISERROR(SEARCH("НЕОДНОРОДНЫЕ",N23)))</formula>
    </cfRule>
  </conditionalFormatting>
  <conditionalFormatting sqref="N23">
    <cfRule type="containsText" dxfId="2" priority="1" operator="containsText" text="НЕОДНОРОДНЫЕ">
      <formula>NOT(ISERROR(SEARCH("НЕОДНОРОДНЫЕ",N23)))</formula>
    </cfRule>
    <cfRule type="containsText" dxfId="1" priority="2" operator="containsText" text="ОДНОРОДНЫЕ">
      <formula>NOT(ISERROR(SEARCH("ОДНОРОДНЫЕ",N23)))</formula>
    </cfRule>
    <cfRule type="containsText" dxfId="0" priority="3" operator="containsText" text="НЕОДНОРОДНЫЕ">
      <formula>NOT(ISERROR(SEARCH("НЕОДНОРОДНЫЕ",N23)))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2021-12-17T02:14:36Z</dcterms:modified>
</cp:coreProperties>
</file>