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M23" i="1" s="1"/>
  <c r="N23" i="1" s="1"/>
  <c r="K23" i="1"/>
  <c r="J23" i="1"/>
  <c r="O23" i="1" s="1"/>
  <c r="J22" i="1"/>
  <c r="O22" i="1" s="1"/>
  <c r="K22" i="1"/>
  <c r="L22" i="1"/>
  <c r="L20" i="1"/>
  <c r="K20" i="1"/>
  <c r="J20" i="1"/>
  <c r="L24" i="1"/>
  <c r="J24" i="1"/>
  <c r="O24" i="1" s="1"/>
  <c r="K24" i="1"/>
  <c r="J21" i="1" l="1"/>
  <c r="O21" i="1" s="1"/>
  <c r="K21" i="1"/>
  <c r="L21" i="1"/>
  <c r="M22" i="1"/>
  <c r="N22" i="1" s="1"/>
  <c r="C17" i="1"/>
  <c r="M24" i="1"/>
  <c r="N24" i="1" s="1"/>
  <c r="M20" i="1"/>
  <c r="N20" i="1" s="1"/>
  <c r="O20" i="1"/>
  <c r="M21" i="1" l="1"/>
  <c r="N21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<sst xmlns="http://schemas.openxmlformats.org/spreadsheetml/2006/main" count="44" uniqueCount="40">
  <si>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</si>
  <si>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</si>
  <si>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</si>
  <si>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</si>
  <si>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</si>
  <si>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</si>
  <si>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</si>
  <si>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</si>
  <si>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</si>
  <si>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</si>
  <si>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</si>
  <si>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</si>
  <si>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</si>
  <si>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</si>
  <si>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</si>
  <si>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</si>
  <si>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шт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</si>
  <si>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</si>
  <si>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</si>
  <si>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</si>
  <si>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</si>
  <si>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</si>
  <si>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</si>
  <si>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</si>
  <si>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</si>
  <si>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</si>
  <si>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салфетка спиртовая 110*150</t>
  </si>
  <si>
    <t>КП вх.5078 от 26.11.2021</t>
  </si>
  <si>
    <t>КП вх.5163 от 02.12.2021</t>
  </si>
  <si>
    <t>КП вх.5317 от 09.12.2021</t>
  </si>
  <si>
    <t>КП вх.5316 от 09.12.2021</t>
  </si>
  <si>
    <t>КП вх.5315 от 09.12.2021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</si>
  <si>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</si>
  <si>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326 145,20 (триста двадцать шесть тысяч сто сорок пять) рублей 20 копеек.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</si>
  <si>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</si>
  <si>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</si>
  <si>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</si>
  <si>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</si>
  <si>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346-21н</t>
  </si>
  <si>
    <t>на поставку медицинских расходных материалов (салфетка спиртовая)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</si>
</sst>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85" zoomScaleNormal="85" zoomScalePageLayoutView="70" workbookViewId="0">
      <selection activeCell="A26" sqref="A26:O26"/>
    </sheetView>
  </sheetViews>
  <sheetFormatPr defaultRowHeight="15" x14ac:dyDescent="0.25"/>
  <cols>
    <col min="1" max="1" width="9.140625" style="2"/>
    <col min="2" max="2" width="29.57031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1" t="s">
        <v>34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1" t="s">
        <v>35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1" t="s">
        <v>39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1" t="s">
        <v>36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1" t="s">
        <v>37</v>
      </c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42" t="s">
        <v>38</v>
      </c>
    </row>
    <row r="7" spans="1:15" s="38" customFormat="1" ht="14.45" customHeight="1" x14ac:dyDescent="0.2">
      <c r="A7" s="39"/>
      <c r="B7" s="39"/>
      <c r="C7" s="39"/>
      <c r="D7" s="39"/>
      <c r="E7" s="40"/>
      <c r="F7" s="40"/>
      <c r="G7" s="40"/>
      <c r="H7" s="40"/>
      <c r="I7" s="40"/>
      <c r="J7" s="40"/>
      <c r="K7" s="39"/>
      <c r="L7" s="39"/>
      <c r="M7" s="39"/>
      <c r="N7" s="39"/>
      <c r="O7" s="42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17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22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18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21</v>
      </c>
      <c r="M12" s="28"/>
      <c r="N12" s="8"/>
      <c r="O12" s="4" t="s">
        <v>19</v>
      </c>
    </row>
    <row r="13" spans="1:15" ht="18" x14ac:dyDescent="0.3">
      <c r="O13" s="5"/>
    </row>
    <row r="14" spans="1:15" ht="18.75" x14ac:dyDescent="0.25">
      <c r="B14" s="29" t="s">
        <v>20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5" spans="1:15" hidden="1" x14ac:dyDescent="0.25"/>
    <row r="17" spans="1:16" s="8" customFormat="1" ht="41.45" customHeight="1" x14ac:dyDescent="0.25">
      <c r="A17" s="31" t="s">
        <v>14</v>
      </c>
      <c r="B17" s="32"/>
      <c r="C17" s="33">
        <f>SUMIF(O20:O24,"&gt;0")</f>
        <v>326145.2</v>
      </c>
      <c r="D17" s="32"/>
      <c r="E17" s="15" t="s">
        <v>27</v>
      </c>
      <c r="F17" s="15" t="s">
        <v>28</v>
      </c>
      <c r="G17" s="15" t="s">
        <v>29</v>
      </c>
      <c r="H17" s="15" t="s">
        <v>30</v>
      </c>
      <c r="I17" s="15" t="s">
        <v>31</v>
      </c>
      <c r="J17" s="6"/>
      <c r="K17" s="7"/>
      <c r="L17" s="7"/>
      <c r="M17" s="7"/>
      <c r="N17" s="7"/>
      <c r="O17" s="6"/>
    </row>
    <row r="18" spans="1:16" s="8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6" t="s">
        <v>5</v>
      </c>
      <c r="F18" s="6" t="s">
        <v>7</v>
      </c>
      <c r="G18" s="14" t="s">
        <v>8</v>
      </c>
      <c r="H18" s="13" t="s">
        <v>23</v>
      </c>
      <c r="I18" s="13" t="s">
        <v>24</v>
      </c>
      <c r="J18" s="34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0" t="s">
        <v>10</v>
      </c>
    </row>
    <row r="19" spans="1:16" s="8" customFormat="1" ht="30" x14ac:dyDescent="0.25">
      <c r="A19" s="27"/>
      <c r="B19" s="27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5"/>
      <c r="K19" s="27"/>
      <c r="L19" s="27"/>
      <c r="M19" s="27"/>
      <c r="N19" s="27"/>
      <c r="O19" s="30"/>
    </row>
    <row r="20" spans="1:16" s="8" customFormat="1" ht="30" x14ac:dyDescent="0.25">
      <c r="A20" s="17">
        <v>1</v>
      </c>
      <c r="B20" s="19" t="s">
        <v>26</v>
      </c>
      <c r="C20" s="19" t="s">
        <v>16</v>
      </c>
      <c r="D20" s="19">
        <v>100600</v>
      </c>
      <c r="E20" s="13">
        <v>3.32</v>
      </c>
      <c r="F20" s="13">
        <v>2.69</v>
      </c>
      <c r="G20" s="13">
        <v>3.5</v>
      </c>
      <c r="H20" s="13">
        <v>3.4</v>
      </c>
      <c r="I20" s="13">
        <v>3.3</v>
      </c>
      <c r="J20" s="16">
        <f t="shared" ref="J20:J21" si="0">AVERAGE(E20:I20)</f>
        <v>3.242</v>
      </c>
      <c r="K20" s="17">
        <f t="shared" ref="K20:K21" si="1">COUNT(E20:I20)</f>
        <v>5</v>
      </c>
      <c r="L20" s="17">
        <f t="shared" ref="L20:L21" si="2">STDEV(E20:I20)</f>
        <v>0.31846506872811026</v>
      </c>
      <c r="M20" s="17">
        <f t="shared" ref="M20:M21" si="3">L20/J20*100</f>
        <v>9.8231051427547893</v>
      </c>
      <c r="N20" s="17" t="str">
        <f t="shared" ref="N20:N21" si="4">IF(M20&lt;33,"ОДНОРОДНЫЕ","НЕОДНОРОДНЫЕ")</f>
        <v>ОДНОРОДНЫЕ</v>
      </c>
      <c r="O20" s="16">
        <f t="shared" ref="O20:O21" si="5">D20*J20</f>
        <v>326145.2</v>
      </c>
    </row>
    <row r="21" spans="1:16" s="8" customFormat="1" ht="14.45" hidden="1" x14ac:dyDescent="0.3">
      <c r="A21" s="23">
        <v>2</v>
      </c>
      <c r="B21" s="19"/>
      <c r="C21" s="19"/>
      <c r="D21" s="19"/>
      <c r="E21" s="13"/>
      <c r="F21" s="13"/>
      <c r="G21" s="13"/>
      <c r="H21" s="13"/>
      <c r="I21" s="13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6" s="8" customFormat="1" ht="14.45" hidden="1" customHeight="1" x14ac:dyDescent="0.3">
      <c r="A22" s="23">
        <v>3</v>
      </c>
      <c r="B22" s="19"/>
      <c r="C22" s="19"/>
      <c r="D22" s="19"/>
      <c r="E22" s="13"/>
      <c r="F22" s="13"/>
      <c r="G22" s="13"/>
      <c r="H22" s="13"/>
      <c r="I22" s="13"/>
      <c r="J22" s="22" t="e">
        <f t="shared" ref="J22:J23" si="6">AVERAGE(E22:I22)</f>
        <v>#DIV/0!</v>
      </c>
      <c r="K22" s="21">
        <f t="shared" ref="K22:K23" si="7">COUNT(E22:I22)</f>
        <v>0</v>
      </c>
      <c r="L22" s="21" t="e">
        <f t="shared" ref="L22:L23" si="8">STDEV(E22:I22)</f>
        <v>#DIV/0!</v>
      </c>
      <c r="M22" s="21" t="e">
        <f t="shared" ref="M22:M23" si="9">L22/J22*100</f>
        <v>#DIV/0!</v>
      </c>
      <c r="N22" s="21" t="e">
        <f t="shared" ref="N22:N23" si="10">IF(M22&lt;33,"ОДНОРОДНЫЕ","НЕОДНОРОДНЫЕ")</f>
        <v>#DIV/0!</v>
      </c>
      <c r="O22" s="22" t="e">
        <f t="shared" ref="O22:O23" si="11">D22*J22</f>
        <v>#DIV/0!</v>
      </c>
    </row>
    <row r="23" spans="1:16" s="8" customFormat="1" ht="14.45" hidden="1" x14ac:dyDescent="0.3">
      <c r="A23" s="25">
        <v>2</v>
      </c>
      <c r="B23" s="19"/>
      <c r="C23" s="19"/>
      <c r="D23" s="19"/>
      <c r="E23" s="13"/>
      <c r="F23" s="13"/>
      <c r="G23" s="13"/>
      <c r="H23" s="13"/>
      <c r="I23" s="13"/>
      <c r="J23" s="24" t="e">
        <f t="shared" si="6"/>
        <v>#DIV/0!</v>
      </c>
      <c r="K23" s="25">
        <f t="shared" si="7"/>
        <v>0</v>
      </c>
      <c r="L23" s="25" t="e">
        <f t="shared" si="8"/>
        <v>#DIV/0!</v>
      </c>
      <c r="M23" s="25" t="e">
        <f t="shared" si="9"/>
        <v>#DIV/0!</v>
      </c>
      <c r="N23" s="25" t="e">
        <f t="shared" si="10"/>
        <v>#DIV/0!</v>
      </c>
      <c r="O23" s="24" t="e">
        <f t="shared" si="11"/>
        <v>#DIV/0!</v>
      </c>
    </row>
    <row r="24" spans="1:16" s="8" customFormat="1" ht="14.45" hidden="1" customHeight="1" x14ac:dyDescent="0.3">
      <c r="A24" s="23">
        <v>4</v>
      </c>
      <c r="B24" s="19"/>
      <c r="C24" s="19"/>
      <c r="D24" s="19"/>
      <c r="E24" s="13"/>
      <c r="F24" s="13"/>
      <c r="G24" s="13"/>
      <c r="H24" s="13"/>
      <c r="I24" s="13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6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6" s="26" customFormat="1" ht="33.6" customHeight="1" x14ac:dyDescent="0.25">
      <c r="A26" s="36" t="s">
        <v>32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6" s="26" customFormat="1" ht="33.6" customHeight="1" x14ac:dyDescent="0.25">
      <c r="A27" s="36" t="s">
        <v>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6" s="10" customForma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s="20" customFormat="1" ht="15" customHeight="1" x14ac:dyDescent="0.25">
      <c r="A29" s="37" t="s">
        <v>33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</sheetData>
  <mergeCells count="17"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A28:P28"/>
    <mergeCell ref="A29:P29"/>
    <mergeCell ref="B18:B19"/>
    <mergeCell ref="C18:D18"/>
  </mergeCells>
  <conditionalFormatting sqref="N20:N24">
    <cfRule type="containsText" dxfId="5" priority="16" operator="containsText" text="НЕ">
      <formula>NOT(ISERROR(SEARCH("НЕ",N20)))</formula>
    </cfRule>
    <cfRule type="containsText" dxfId="4" priority="17" operator="containsText" text="ОДНОРОДНЫЕ">
      <formula>NOT(ISERROR(SEARCH("ОДНОРОДНЫЕ",N20)))</formula>
    </cfRule>
    <cfRule type="containsText" dxfId="3" priority="18" operator="containsText" text="НЕОДНОРОДНЫЕ">
      <formula>NOT(ISERROR(SEARCH("НЕОДНОРОДНЫЕ",N20)))</formula>
    </cfRule>
  </conditionalFormatting>
  <conditionalFormatting sqref="N20:N24">
    <cfRule type="containsText" dxfId="2" priority="13" operator="containsText" text="НЕОДНОРОДНЫЕ">
      <formula>NOT(ISERROR(SEARCH("НЕОДНОРОДНЫЕ",N20)))</formula>
    </cfRule>
    <cfRule type="containsText" dxfId="1" priority="14" operator="containsText" text="ОДНОРОДНЫЕ">
      <formula>NOT(ISERROR(SEARCH("ОДНОРОДНЫЕ",N20)))</formula>
    </cfRule>
    <cfRule type="containsText" dxfId="0" priority="15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2021-12-16T07:42:39Z</dcterms:modified>
</cp:coreProperties>
</file>