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O23" i="1" s="1"/>
  <c r="K23" i="1"/>
  <c r="L23" i="1"/>
  <c r="J24" i="1"/>
  <c r="O24" i="1" s="1"/>
  <c r="K24" i="1"/>
  <c r="L24" i="1"/>
  <c r="L25" i="1"/>
  <c r="K25" i="1"/>
  <c r="L22" i="1"/>
  <c r="K22" i="1"/>
  <c r="L20" i="1"/>
  <c r="K20" i="1"/>
  <c r="J25" i="1"/>
  <c r="J22" i="1"/>
  <c r="O22" i="1" s="1"/>
  <c r="J20" i="1"/>
  <c r="L26" i="1"/>
  <c r="J26" i="1"/>
  <c r="O26" i="1" s="1"/>
  <c r="K26" i="1"/>
  <c r="M26" i="1" l="1"/>
  <c r="N26" i="1" s="1"/>
  <c r="M23" i="1"/>
  <c r="N23" i="1" s="1"/>
  <c r="M24" i="1"/>
  <c r="N24" i="1" s="1"/>
  <c r="M25" i="1"/>
  <c r="N25" i="1" s="1"/>
  <c r="K21" i="1"/>
  <c r="L21" i="1"/>
  <c r="J21" i="1"/>
  <c r="O21" i="1" s="1"/>
  <c r="M20" i="1"/>
  <c r="N20" i="1" s="1"/>
  <c r="M22" i="1"/>
  <c r="N22" i="1" s="1"/>
  <c r="O25" i="1"/>
  <c r="O20" i="1"/>
  <c r="C17" i="1" l="1"/>
  <c r="M21" i="1"/>
  <c r="N21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<sst xmlns="http://schemas.openxmlformats.org/spreadsheetml/2006/main" count="53" uniqueCount="44">
  <si>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</si>
  <si>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</si>
  <si>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</si>
  <si>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</si>
  <si>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</si>
  <si>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</si>
  <si>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</si>
  <si>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</si>
  <si>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</si>
  <si>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</si>
  <si>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</si>
  <si>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</si>
  <si>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</si>
  <si>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</si>
  <si>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</si>
  <si>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</si>
  <si>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</si>
  <si>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</si>
  <si>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</si>
  <si>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</si>
  <si>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</si>
  <si>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</si>
  <si>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</si>
  <si>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</si>
  <si>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</si>
  <si>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сахар песок</t>
  </si>
  <si>
    <t>кг</t>
  </si>
  <si>
    <t>соль поваренная пищевая</t>
  </si>
  <si>
    <t>мука пшеничная высшего сорта</t>
  </si>
  <si>
    <t>крахмал картофельный высший сорт</t>
  </si>
  <si>
    <t>макаронные изделия</t>
  </si>
  <si>
    <t>вермишель</t>
  </si>
  <si>
    <t>КП вх.2133 от 23.11.2021</t>
  </si>
  <si>
    <t>ИТОГО:</t>
  </si>
  <si>
    <t>КП вх.2132 от 23.11.2021</t>
  </si>
  <si>
    <t>КП вх.2131 от 23.11.2021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</si>
  <si>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</si>
  <si>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358 175,00 (триста пятьдесят восемь тысяч сто семьдесят пять) рублей 94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</si>
  <si>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</si>
  <si>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</si>
  <si>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</si>
  <si>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</si>
  <si>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330-21н</t>
  </si>
  <si>
    <t>на поставку бакалейной продукции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</si>
</sst>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O4" sqref="O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38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9" t="s">
        <v>39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43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40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41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42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54.6" customHeight="1" x14ac:dyDescent="0.25">
      <c r="A17" s="32" t="s">
        <v>14</v>
      </c>
      <c r="B17" s="33"/>
      <c r="C17" s="34">
        <f>SUMIF(O20:O26,"&gt;0")</f>
        <v>368241.66666666663</v>
      </c>
      <c r="D17" s="33"/>
      <c r="E17" s="15" t="s">
        <v>32</v>
      </c>
      <c r="F17" s="15" t="s">
        <v>34</v>
      </c>
      <c r="G17" s="15" t="s">
        <v>35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7" t="s">
        <v>0</v>
      </c>
      <c r="B18" s="37" t="s">
        <v>1</v>
      </c>
      <c r="C18" s="37" t="s">
        <v>2</v>
      </c>
      <c r="D18" s="3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37" t="s">
        <v>11</v>
      </c>
      <c r="L18" s="37" t="s">
        <v>12</v>
      </c>
      <c r="M18" s="37" t="s">
        <v>13</v>
      </c>
      <c r="N18" s="37" t="s">
        <v>9</v>
      </c>
      <c r="O18" s="31" t="s">
        <v>10</v>
      </c>
    </row>
    <row r="19" spans="1:15" s="8" customFormat="1" ht="30" x14ac:dyDescent="0.25">
      <c r="A19" s="37"/>
      <c r="B19" s="3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37"/>
      <c r="L19" s="37"/>
      <c r="M19" s="37"/>
      <c r="N19" s="37"/>
      <c r="O19" s="31"/>
    </row>
    <row r="20" spans="1:15" s="8" customFormat="1" ht="17.45" customHeight="1" x14ac:dyDescent="0.25">
      <c r="A20" s="17">
        <v>1</v>
      </c>
      <c r="B20" s="21" t="s">
        <v>25</v>
      </c>
      <c r="C20" s="21" t="s">
        <v>26</v>
      </c>
      <c r="D20" s="22">
        <v>2000</v>
      </c>
      <c r="E20" s="19">
        <v>74</v>
      </c>
      <c r="F20" s="19">
        <v>78</v>
      </c>
      <c r="G20" s="19">
        <v>77</v>
      </c>
      <c r="H20" s="16"/>
      <c r="I20" s="16"/>
      <c r="J20" s="16">
        <f t="shared" ref="J20:J25" si="0">AVERAGE(E20:I20)</f>
        <v>76.333333333333329</v>
      </c>
      <c r="K20" s="17">
        <f t="shared" ref="K20:K25" si="1">COUNT(E20:I20)</f>
        <v>3</v>
      </c>
      <c r="L20" s="17">
        <f t="shared" ref="L20:L25" si="2">STDEV(E20:I20)</f>
        <v>2.0816659994661326</v>
      </c>
      <c r="M20" s="17">
        <f t="shared" ref="M20:M25" si="3">L20/J20*100</f>
        <v>2.7270733617460254</v>
      </c>
      <c r="N20" s="17" t="str">
        <f t="shared" ref="N20:N25" si="4">IF(M20&lt;33,"ОДНОРОДНЫЕ","НЕОДНОРОДНЫЕ")</f>
        <v>ОДНОРОДНЫЕ</v>
      </c>
      <c r="O20" s="16">
        <f t="shared" ref="O20:O25" si="5">D20*J20</f>
        <v>152666.66666666666</v>
      </c>
    </row>
    <row r="21" spans="1:15" s="8" customFormat="1" ht="17.45" customHeight="1" x14ac:dyDescent="0.25">
      <c r="A21" s="17">
        <v>2</v>
      </c>
      <c r="B21" s="21" t="s">
        <v>27</v>
      </c>
      <c r="C21" s="21" t="s">
        <v>26</v>
      </c>
      <c r="D21" s="22">
        <v>800</v>
      </c>
      <c r="E21" s="19">
        <v>20</v>
      </c>
      <c r="F21" s="19">
        <v>20.5</v>
      </c>
      <c r="G21" s="19">
        <v>22</v>
      </c>
      <c r="H21" s="16"/>
      <c r="I21" s="16"/>
      <c r="J21" s="16">
        <f t="shared" si="0"/>
        <v>20.833333333333332</v>
      </c>
      <c r="K21" s="17">
        <f t="shared" si="1"/>
        <v>3</v>
      </c>
      <c r="L21" s="17">
        <f t="shared" si="2"/>
        <v>1.0408329997330663</v>
      </c>
      <c r="M21" s="17">
        <f t="shared" si="3"/>
        <v>4.9959983987187186</v>
      </c>
      <c r="N21" s="17" t="str">
        <f t="shared" si="4"/>
        <v>ОДНОРОДНЫЕ</v>
      </c>
      <c r="O21" s="16">
        <f t="shared" si="5"/>
        <v>16666.666666666664</v>
      </c>
    </row>
    <row r="22" spans="1:15" s="8" customFormat="1" ht="27" customHeight="1" x14ac:dyDescent="0.25">
      <c r="A22" s="17">
        <v>3</v>
      </c>
      <c r="B22" s="21" t="s">
        <v>28</v>
      </c>
      <c r="C22" s="21" t="s">
        <v>26</v>
      </c>
      <c r="D22" s="23">
        <v>1000</v>
      </c>
      <c r="E22" s="19">
        <v>42</v>
      </c>
      <c r="F22" s="19">
        <v>44.5</v>
      </c>
      <c r="G22" s="19">
        <v>46</v>
      </c>
      <c r="H22" s="16"/>
      <c r="I22" s="16"/>
      <c r="J22" s="16">
        <f t="shared" si="0"/>
        <v>44.166666666666664</v>
      </c>
      <c r="K22" s="17">
        <f t="shared" si="1"/>
        <v>3</v>
      </c>
      <c r="L22" s="17">
        <f t="shared" si="2"/>
        <v>2.0207259421636903</v>
      </c>
      <c r="M22" s="17">
        <f t="shared" si="3"/>
        <v>4.575228548295148</v>
      </c>
      <c r="N22" s="17" t="str">
        <f t="shared" si="4"/>
        <v>ОДНОРОДНЫЕ</v>
      </c>
      <c r="O22" s="16">
        <f t="shared" si="5"/>
        <v>44166.666666666664</v>
      </c>
    </row>
    <row r="23" spans="1:15" s="8" customFormat="1" ht="28.9" customHeight="1" x14ac:dyDescent="0.25">
      <c r="A23" s="24">
        <v>4</v>
      </c>
      <c r="B23" s="21" t="s">
        <v>29</v>
      </c>
      <c r="C23" s="21" t="s">
        <v>26</v>
      </c>
      <c r="D23" s="23">
        <v>220</v>
      </c>
      <c r="E23" s="25">
        <v>350</v>
      </c>
      <c r="F23" s="25">
        <v>360</v>
      </c>
      <c r="G23" s="25">
        <v>375</v>
      </c>
      <c r="H23" s="25"/>
      <c r="I23" s="25"/>
      <c r="J23" s="25">
        <f t="shared" ref="J23:J24" si="6">AVERAGE(E23:I23)</f>
        <v>361.66666666666669</v>
      </c>
      <c r="K23" s="24">
        <f t="shared" ref="K23:K24" si="7">COUNT(E23:I23)</f>
        <v>3</v>
      </c>
      <c r="L23" s="24">
        <f t="shared" ref="L23:L24" si="8">STDEV(E23:I23)</f>
        <v>12.583057392117915</v>
      </c>
      <c r="M23" s="24">
        <f t="shared" ref="M23:M24" si="9">L23/J23*100</f>
        <v>3.4791863757008059</v>
      </c>
      <c r="N23" s="24" t="str">
        <f t="shared" ref="N23:N24" si="10">IF(M23&lt;33,"ОДНОРОДНЫЕ","НЕОДНОРОДНЫЕ")</f>
        <v>ОДНОРОДНЫЕ</v>
      </c>
      <c r="O23" s="25">
        <f t="shared" ref="O23:O24" si="11">D23*J23</f>
        <v>79566.666666666672</v>
      </c>
    </row>
    <row r="24" spans="1:15" s="8" customFormat="1" ht="17.45" customHeight="1" x14ac:dyDescent="0.25">
      <c r="A24" s="24">
        <v>5</v>
      </c>
      <c r="B24" s="21" t="s">
        <v>30</v>
      </c>
      <c r="C24" s="21" t="s">
        <v>26</v>
      </c>
      <c r="D24" s="23">
        <v>1200</v>
      </c>
      <c r="E24" s="25">
        <v>48.5</v>
      </c>
      <c r="F24" s="25">
        <v>49</v>
      </c>
      <c r="G24" s="25">
        <v>48</v>
      </c>
      <c r="H24" s="25"/>
      <c r="I24" s="25"/>
      <c r="J24" s="25">
        <f t="shared" si="6"/>
        <v>48.5</v>
      </c>
      <c r="K24" s="24">
        <f t="shared" si="7"/>
        <v>3</v>
      </c>
      <c r="L24" s="24">
        <f t="shared" si="8"/>
        <v>0.5</v>
      </c>
      <c r="M24" s="24">
        <f t="shared" si="9"/>
        <v>1.0309278350515463</v>
      </c>
      <c r="N24" s="24" t="str">
        <f t="shared" si="10"/>
        <v>ОДНОРОДНЫЕ</v>
      </c>
      <c r="O24" s="25">
        <f t="shared" si="11"/>
        <v>58200</v>
      </c>
    </row>
    <row r="25" spans="1:15" s="8" customFormat="1" ht="17.45" customHeight="1" x14ac:dyDescent="0.25">
      <c r="A25" s="24">
        <v>6</v>
      </c>
      <c r="B25" s="20" t="s">
        <v>31</v>
      </c>
      <c r="C25" s="21" t="s">
        <v>26</v>
      </c>
      <c r="D25" s="22">
        <v>350</v>
      </c>
      <c r="E25" s="16">
        <v>48.5</v>
      </c>
      <c r="F25" s="16">
        <v>49</v>
      </c>
      <c r="G25" s="16">
        <v>48</v>
      </c>
      <c r="H25" s="16"/>
      <c r="I25" s="16"/>
      <c r="J25" s="16">
        <f t="shared" si="0"/>
        <v>48.5</v>
      </c>
      <c r="K25" s="17">
        <f t="shared" si="1"/>
        <v>3</v>
      </c>
      <c r="L25" s="17">
        <f t="shared" si="2"/>
        <v>0.5</v>
      </c>
      <c r="M25" s="17">
        <f t="shared" si="3"/>
        <v>1.0309278350515463</v>
      </c>
      <c r="N25" s="17" t="str">
        <f t="shared" si="4"/>
        <v>ОДНОРОДНЫЕ</v>
      </c>
      <c r="O25" s="16">
        <f t="shared" si="5"/>
        <v>16975</v>
      </c>
    </row>
    <row r="26" spans="1:15" s="8" customFormat="1" ht="17.45" customHeight="1" x14ac:dyDescent="0.25">
      <c r="A26" s="24">
        <v>7</v>
      </c>
      <c r="B26" s="20" t="s">
        <v>33</v>
      </c>
      <c r="C26" s="21"/>
      <c r="D26" s="22"/>
      <c r="E26" s="16">
        <v>358175</v>
      </c>
      <c r="F26" s="16">
        <v>372050</v>
      </c>
      <c r="G26" s="16">
        <v>374500</v>
      </c>
      <c r="H26" s="14"/>
      <c r="I26" s="6"/>
      <c r="J26" s="6">
        <f>AVERAGE(E26:I26)</f>
        <v>368241.66666666669</v>
      </c>
      <c r="K26" s="7">
        <f>COUNT(E26:I26)</f>
        <v>3</v>
      </c>
      <c r="L26" s="7">
        <f>STDEV(E26:I26)</f>
        <v>8803.6332461849706</v>
      </c>
      <c r="M26" s="7">
        <f>L26/J26*100</f>
        <v>2.3907216491484222</v>
      </c>
      <c r="N26" s="7" t="str">
        <f>IF(M26&lt;33,"ОДНОРОДНЫЕ","НЕОДНОРОДНЫЕ")</f>
        <v>ОДНОРОДНЫЕ</v>
      </c>
      <c r="O26" s="6">
        <f>D26*J26</f>
        <v>0</v>
      </c>
    </row>
    <row r="27" spans="1:15" s="10" customFormat="1" ht="14.45" x14ac:dyDescent="0.3">
      <c r="A27" s="8"/>
      <c r="B27" s="8"/>
      <c r="C27" s="8"/>
      <c r="D27" s="8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</row>
    <row r="28" spans="1:15" s="27" customFormat="1" ht="33.6" customHeight="1" x14ac:dyDescent="0.25">
      <c r="A28" s="30" t="s">
        <v>36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27" customFormat="1" ht="33.6" customHeight="1" x14ac:dyDescent="0.25">
      <c r="A29" s="30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s="27" customFormat="1" ht="1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27" customFormat="1" ht="31.9" customHeight="1" x14ac:dyDescent="0.25">
      <c r="A31" s="38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</sheetData>
  <mergeCells count="17"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6">
    <cfRule type="containsText" dxfId="11" priority="10" operator="containsText" text="НЕ">
      <formula>NOT(ISERROR(SEARCH("НЕ",N26)))</formula>
    </cfRule>
    <cfRule type="containsText" dxfId="10" priority="11" operator="containsText" text="ОДНОРОДНЫЕ">
      <formula>NOT(ISERROR(SEARCH("ОДНОРОДНЫЕ",N26)))</formula>
    </cfRule>
    <cfRule type="containsText" dxfId="9" priority="12" operator="containsText" text="НЕОДНОРОДНЫЕ">
      <formula>NOT(ISERROR(SEARCH("НЕОДНОРОДНЫЕ",N26)))</formula>
    </cfRule>
  </conditionalFormatting>
  <conditionalFormatting sqref="N26">
    <cfRule type="containsText" dxfId="8" priority="7" operator="containsText" text="НЕОДНОРОДНЫЕ">
      <formula>NOT(ISERROR(SEARCH("НЕОДНОРОДНЫЕ",N26)))</formula>
    </cfRule>
    <cfRule type="containsText" dxfId="7" priority="8" operator="containsText" text="ОДНОРОДНЫЕ">
      <formula>NOT(ISERROR(SEARCH("ОДНОРОДНЫЕ",N26)))</formula>
    </cfRule>
    <cfRule type="containsText" dxfId="6" priority="9" operator="containsText" text="НЕОДНОРОДНЫЕ">
      <formula>NOT(ISERROR(SEARCH("НЕОДНОРОДНЫЕ",N26)))</formula>
    </cfRule>
  </conditionalFormatting>
  <conditionalFormatting sqref="N20:N25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5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2021-12-01T07:20:05Z</dcterms:modified>
</cp:coreProperties>
</file>