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9" i="1" l="1"/>
  <c r="Q31" i="1"/>
  <c r="Q33" i="1"/>
  <c r="Q35" i="1"/>
  <c r="Q37" i="1"/>
  <c r="Q39" i="1"/>
  <c r="N21" i="1"/>
  <c r="O21" i="1" s="1"/>
  <c r="P21" i="1" s="1"/>
  <c r="N22" i="1"/>
  <c r="N23" i="1"/>
  <c r="O23" i="1" s="1"/>
  <c r="P23" i="1" s="1"/>
  <c r="N24" i="1"/>
  <c r="N25" i="1"/>
  <c r="O25" i="1" s="1"/>
  <c r="P25" i="1" s="1"/>
  <c r="N26" i="1"/>
  <c r="N27" i="1"/>
  <c r="O27" i="1" s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N43" i="1"/>
  <c r="O43" i="1" s="1"/>
  <c r="P43" i="1" s="1"/>
  <c r="N44" i="1"/>
  <c r="N45" i="1"/>
  <c r="O45" i="1" s="1"/>
  <c r="P45" i="1" s="1"/>
  <c r="N46" i="1"/>
  <c r="N47" i="1"/>
  <c r="O47" i="1" s="1"/>
  <c r="P47" i="1" s="1"/>
  <c r="N48" i="1"/>
  <c r="N49" i="1"/>
  <c r="O49" i="1" s="1"/>
  <c r="P49" i="1" s="1"/>
  <c r="N50" i="1"/>
  <c r="N51" i="1"/>
  <c r="O51" i="1" s="1"/>
  <c r="P51" i="1" s="1"/>
  <c r="N52" i="1"/>
  <c r="N53" i="1"/>
  <c r="O53" i="1" s="1"/>
  <c r="P53" i="1" s="1"/>
  <c r="N54" i="1"/>
  <c r="N55" i="1"/>
  <c r="O55" i="1" s="1"/>
  <c r="P55" i="1" s="1"/>
  <c r="N56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L21" i="1"/>
  <c r="Q21" i="1" s="1"/>
  <c r="L22" i="1"/>
  <c r="Q22" i="1" s="1"/>
  <c r="L23" i="1"/>
  <c r="Q23" i="1" s="1"/>
  <c r="L24" i="1"/>
  <c r="O24" i="1" s="1"/>
  <c r="P24" i="1" s="1"/>
  <c r="L25" i="1"/>
  <c r="Q25" i="1" s="1"/>
  <c r="L26" i="1"/>
  <c r="O26" i="1" s="1"/>
  <c r="P26" i="1" s="1"/>
  <c r="L27" i="1"/>
  <c r="Q27" i="1" s="1"/>
  <c r="L28" i="1"/>
  <c r="Q28" i="1" s="1"/>
  <c r="L29" i="1"/>
  <c r="L30" i="1"/>
  <c r="Q30" i="1" s="1"/>
  <c r="L31" i="1"/>
  <c r="L32" i="1"/>
  <c r="Q32" i="1" s="1"/>
  <c r="L33" i="1"/>
  <c r="L34" i="1"/>
  <c r="Q34" i="1" s="1"/>
  <c r="L35" i="1"/>
  <c r="L36" i="1"/>
  <c r="Q36" i="1" s="1"/>
  <c r="L37" i="1"/>
  <c r="L38" i="1"/>
  <c r="Q38" i="1" s="1"/>
  <c r="L39" i="1"/>
  <c r="L40" i="1"/>
  <c r="Q40" i="1" s="1"/>
  <c r="L41" i="1"/>
  <c r="Q41" i="1"/>
  <c r="L42" i="1"/>
  <c r="Q42" i="1"/>
  <c r="L43" i="1"/>
  <c r="Q43" i="1"/>
  <c r="L44" i="1"/>
  <c r="Q44" i="1"/>
  <c r="L45" i="1"/>
  <c r="Q45" i="1"/>
  <c r="L46" i="1"/>
  <c r="Q46" i="1"/>
  <c r="L47" i="1"/>
  <c r="Q47" i="1"/>
  <c r="L48" i="1"/>
  <c r="Q48" i="1"/>
  <c r="L49" i="1"/>
  <c r="Q49" i="1"/>
  <c r="L50" i="1"/>
  <c r="Q50" i="1"/>
  <c r="L51" i="1"/>
  <c r="Q51" i="1"/>
  <c r="L52" i="1"/>
  <c r="Q52" i="1"/>
  <c r="L53" i="1"/>
  <c r="Q53" i="1"/>
  <c r="L54" i="1"/>
  <c r="Q54" i="1"/>
  <c r="L55" i="1"/>
  <c r="Q55" i="1"/>
  <c r="L56" i="1"/>
  <c r="Q56" i="1"/>
  <c r="N20" i="1"/>
  <c r="M20" i="1"/>
  <c r="L20" i="1"/>
  <c r="Q20" i="1"/>
  <c r="O48" i="1"/>
  <c r="P48" i="1"/>
  <c r="O42" i="1"/>
  <c r="P42" i="1"/>
  <c r="O20" i="1"/>
  <c r="P20" i="1"/>
  <c r="O56" i="1"/>
  <c r="P56" i="1"/>
  <c r="O54" i="1"/>
  <c r="P54" i="1"/>
  <c r="O52" i="1"/>
  <c r="P52" i="1"/>
  <c r="O50" i="1"/>
  <c r="P50" i="1"/>
  <c r="O46" i="1"/>
  <c r="P46" i="1"/>
  <c r="O44" i="1"/>
  <c r="P44" i="1"/>
  <c r="C17" i="1" l="1"/>
  <c r="O22" i="1"/>
  <c r="P22" i="1" s="1"/>
  <c r="Q26" i="1"/>
  <c r="Q24" i="1"/>
</calcChain>
</file>

<file path=xl/sharedStrings.xml><?xml version="1.0" encoding="utf-8"?>
<sst xmlns="http://schemas.openxmlformats.org/spreadsheetml/2006/main" count="105" uniqueCount="65">
  <si>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</si>
  <si>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</si>
  <si>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</si>
  <si>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</si>
  <si>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</si>
  <si>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</si>
  <si>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</si>
  <si>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</si>
  <si>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</si>
  <si>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</si>
  <si>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</si>
  <si>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</si>
  <si>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</si>
  <si>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</si>
  <si>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</si>
  <si>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</si>
  <si>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</si>
  <si>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</si>
  <si>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</si>
  <si>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</si>
  <si>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</si>
  <si>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</si>
  <si>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</si>
  <si>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</si>
  <si>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</si>
  <si>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</si>
  <si>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</si>
  <si>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 </t>
  </si>
  <si>
    <t>шт.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</si>
  <si>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</si>
  <si>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Меропенем  порошок для приготовления р-ра для в/в введения 1,0 г флаконы №1. 
</t>
  </si>
  <si>
    <t xml:space="preserve">Ко-тримоксазол (сульфаметоксазол+триметоприм)  конц.  для приготовления р-ра для инфузий 96 мг/мл 5 мл -ампулы №10
</t>
  </si>
  <si>
    <t>Метронидазол р-р для инфузий 5 мг/мл 100мл  №1</t>
  </si>
  <si>
    <t xml:space="preserve"> Левофлоксацин р-р для инфузий 5 мг/мл 100мл  №1</t>
  </si>
  <si>
    <t>Левофлоксацин таблетки п/о 500 мг №10</t>
  </si>
  <si>
    <t xml:space="preserve">Цефтриаксон  порошок для приготовления раствора для в/вен. и в/м введения 1г флаконы №1.  Хранение при температуре  от 15 до 25 градусов цельсия. 
</t>
  </si>
  <si>
    <t xml:space="preserve">Цефотаксим порошок для приготовления раствора для в/вен. и в/м введения 1г флаконы  №1. Хранение при температуре  от 15 до 25 градусов цельсия. 
</t>
  </si>
  <si>
    <t xml:space="preserve">Цефоперазон+
(Сульбактам) порошок для приготовления раствора для в/вен. и в/м введения 1г+1г- флаконы №1
</t>
  </si>
  <si>
    <t xml:space="preserve">Флуконазол  капсулы 150мг №1    
</t>
  </si>
  <si>
    <t>КП вх.5037         от 25/11/2021</t>
  </si>
  <si>
    <t>КП вх.5038         от 25/11/2021</t>
  </si>
  <si>
    <t>КП вх.5039         от 25/11/2021</t>
  </si>
  <si>
    <t>Ванкомицин лиоф.  (пор.) для р-ра д/инф. 1 г №1</t>
  </si>
  <si>
    <t xml:space="preserve">Флуконазол р-р д/инф. 2мг/мл 100 мл №1
</t>
  </si>
  <si>
    <t xml:space="preserve">Линкомицин р-р для в/в и в/м введения, 300 мг/мл 1 мл №10 ампулы
</t>
  </si>
  <si>
    <t>Клиндамицин капсулы 150 мг №16</t>
  </si>
  <si>
    <t>Клиндамицин р-р для в/в и в/м введения, 150 мг/мл 2 мл –ампулы (или флаконы) №1</t>
  </si>
  <si>
    <t>Метронидазол таблетки 500 мг №20</t>
  </si>
  <si>
    <t xml:space="preserve">Имипенем и циластатин  порошок для приготовления р-ра для инфузий 500мг+500мг флаконы №1
</t>
  </si>
  <si>
    <t>Амоксициллин таблетки (капсулы) 500 мг №1</t>
  </si>
  <si>
    <t>Амоксициллин + Клавулановая кислота таблетки  875 мг+125 мг №14</t>
  </si>
  <si>
    <t xml:space="preserve">Амоксициллин+Сульбактам  пор. для приготовления р-ра для в/вен. и в/м введения 1000 мг + 500 мг -флаконы  №1. 
</t>
  </si>
  <si>
    <t xml:space="preserve">Кларитромицин лиоф. для приготовления р-ра для инфузий, 500 мг №1
</t>
  </si>
  <si>
    <t>Гентамицин р-р для в/в и в/м введения 40 мг/мл 2мл- ампулы №10</t>
  </si>
  <si>
    <t>Азитромицин таблетки 500 мг №3</t>
  </si>
  <si>
    <t xml:space="preserve">Азитромицин лиоф.  для р-ра для инфузий 500 мг №1
</t>
  </si>
  <si>
    <t>Ко-тримоксазол (сульфаметоксазол+триметоприм) таблетки 480 мг №28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</si>
  <si>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</si>
  <si>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</si>
  <si>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</si>
  <si>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</si>
  <si>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328-21н</t>
  </si>
  <si>
    <t>на поставку лекарственных препаратов противомикробных для системного использования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</si>
  <si>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</si>
  <si>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2 515 985 (два миллиона пятьсот пятнадцать тысяч девятьсот восемьдесят пять) рублей 48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</si>
</sst>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172" fontId="0" fillId="0" borderId="5" xfId="0" applyNumberFormat="1" applyFont="1" applyFill="1" applyBorder="1" applyAlignment="1">
      <alignment horizontal="center" vertical="center" wrapText="1"/>
    </xf>
    <xf numFmtId="172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0" borderId="6" xfId="0" applyFont="1" applyBorder="1" applyAlignment="1">
      <alignment wrapText="1"/>
    </xf>
    <xf numFmtId="0" fontId="0" fillId="0" borderId="0" xfId="0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42" zoomScale="85" zoomScaleNormal="85" zoomScalePageLayoutView="70" workbookViewId="0">
      <selection activeCell="A63" sqref="A63:Q6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41"/>
      <c r="B1" s="41"/>
      <c r="C1" s="41"/>
      <c r="D1" s="41"/>
      <c r="M1" s="41"/>
      <c r="N1" s="41"/>
      <c r="O1" s="41"/>
      <c r="P1" s="41"/>
      <c r="Q1" s="54" t="s">
        <v>57</v>
      </c>
    </row>
    <row r="2" spans="1:17" x14ac:dyDescent="0.25">
      <c r="A2" s="41"/>
      <c r="B2" s="41"/>
      <c r="C2" s="41"/>
      <c r="D2" s="41"/>
      <c r="M2" s="41"/>
      <c r="N2" s="41"/>
      <c r="O2" s="41"/>
      <c r="P2" s="41"/>
      <c r="Q2" s="54" t="s">
        <v>58</v>
      </c>
    </row>
    <row r="3" spans="1:17" x14ac:dyDescent="0.25">
      <c r="A3" s="41"/>
      <c r="B3" s="41"/>
      <c r="C3" s="41"/>
      <c r="D3" s="41"/>
      <c r="M3" s="41"/>
      <c r="N3" s="41"/>
      <c r="O3" s="41"/>
      <c r="P3" s="41"/>
      <c r="Q3" s="54" t="s">
        <v>62</v>
      </c>
    </row>
    <row r="4" spans="1:17" x14ac:dyDescent="0.25">
      <c r="A4" s="41"/>
      <c r="B4" s="41"/>
      <c r="C4" s="41"/>
      <c r="D4" s="41"/>
      <c r="M4" s="41"/>
      <c r="N4" s="41"/>
      <c r="O4" s="41"/>
      <c r="P4" s="41"/>
      <c r="Q4" s="54" t="s">
        <v>59</v>
      </c>
    </row>
    <row r="5" spans="1:17" x14ac:dyDescent="0.25">
      <c r="A5" s="41"/>
      <c r="B5" s="41"/>
      <c r="C5" s="41"/>
      <c r="D5" s="41"/>
      <c r="M5" s="41"/>
      <c r="N5" s="41"/>
      <c r="O5" s="41"/>
      <c r="P5" s="41"/>
      <c r="Q5" s="54" t="s">
        <v>60</v>
      </c>
    </row>
    <row r="6" spans="1:17" x14ac:dyDescent="0.25">
      <c r="A6" s="18"/>
      <c r="B6" s="18"/>
      <c r="C6" s="18"/>
      <c r="D6" s="18"/>
      <c r="M6" s="18"/>
      <c r="N6" s="18"/>
      <c r="O6" s="18"/>
      <c r="P6" s="18"/>
      <c r="Q6" s="54" t="s">
        <v>61</v>
      </c>
    </row>
    <row r="7" spans="1:17" x14ac:dyDescent="0.25">
      <c r="A7" s="18"/>
      <c r="B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43" t="s">
        <v>20</v>
      </c>
      <c r="O12" s="43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4" t="s">
        <v>19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"/>
    </row>
    <row r="15" spans="1:17" ht="15.75" hidden="1" x14ac:dyDescent="0.25">
      <c r="B15" s="22"/>
      <c r="C15" s="22"/>
      <c r="D15" s="45"/>
      <c r="E15" s="45"/>
      <c r="F15" s="45"/>
      <c r="G15" s="45"/>
      <c r="H15" s="45"/>
      <c r="I15" s="45"/>
      <c r="J15" s="45"/>
      <c r="K15" s="45"/>
      <c r="L15" s="45"/>
      <c r="M15" s="22"/>
      <c r="N15" s="22"/>
      <c r="O15" s="22"/>
      <c r="P15" s="22"/>
    </row>
    <row r="17" spans="1:17" s="8" customFormat="1" ht="41.45" customHeight="1" x14ac:dyDescent="0.25">
      <c r="A17" s="47" t="s">
        <v>14</v>
      </c>
      <c r="B17" s="48"/>
      <c r="C17" s="49">
        <f>SUMIF(Q20:Q56,"&gt;0")</f>
        <v>2515985.48</v>
      </c>
      <c r="D17" s="48"/>
      <c r="E17" s="15" t="s">
        <v>39</v>
      </c>
      <c r="F17" s="15" t="s">
        <v>40</v>
      </c>
      <c r="G17" s="15" t="s">
        <v>41</v>
      </c>
      <c r="H17" s="29" t="s">
        <v>27</v>
      </c>
      <c r="I17" s="15"/>
      <c r="J17" s="15"/>
      <c r="K17" s="29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52" t="s">
        <v>0</v>
      </c>
      <c r="B18" s="52" t="s">
        <v>1</v>
      </c>
      <c r="C18" s="52" t="s">
        <v>2</v>
      </c>
      <c r="D18" s="52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50" t="s">
        <v>15</v>
      </c>
      <c r="M18" s="52" t="s">
        <v>11</v>
      </c>
      <c r="N18" s="52" t="s">
        <v>12</v>
      </c>
      <c r="O18" s="52" t="s">
        <v>13</v>
      </c>
      <c r="P18" s="52" t="s">
        <v>9</v>
      </c>
      <c r="Q18" s="46" t="s">
        <v>10</v>
      </c>
    </row>
    <row r="19" spans="1:17" s="8" customFormat="1" ht="30" x14ac:dyDescent="0.25">
      <c r="A19" s="52"/>
      <c r="B19" s="53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25" t="s">
        <v>6</v>
      </c>
      <c r="J19" s="25" t="s">
        <v>6</v>
      </c>
      <c r="K19" s="6" t="s">
        <v>6</v>
      </c>
      <c r="L19" s="51"/>
      <c r="M19" s="52"/>
      <c r="N19" s="52"/>
      <c r="O19" s="52"/>
      <c r="P19" s="52"/>
      <c r="Q19" s="46"/>
    </row>
    <row r="20" spans="1:17" s="8" customFormat="1" ht="90" customHeight="1" x14ac:dyDescent="0.25">
      <c r="A20" s="31">
        <v>1</v>
      </c>
      <c r="B20" s="40" t="s">
        <v>35</v>
      </c>
      <c r="C20" s="26" t="s">
        <v>28</v>
      </c>
      <c r="D20" s="19">
        <v>4000</v>
      </c>
      <c r="E20" s="13">
        <v>49.14</v>
      </c>
      <c r="F20" s="13">
        <v>48.8</v>
      </c>
      <c r="G20" s="13">
        <v>50.61</v>
      </c>
      <c r="H20" s="13"/>
      <c r="I20" s="13"/>
      <c r="J20" s="13"/>
      <c r="K20" s="13"/>
      <c r="L20" s="16">
        <f t="shared" ref="L20:L56" si="0">AVERAGE(E20:K20)</f>
        <v>49.516666666666673</v>
      </c>
      <c r="M20" s="17">
        <f t="shared" ref="M20:M56" si="1">COUNT(E20:K20)</f>
        <v>3</v>
      </c>
      <c r="N20" s="17">
        <f t="shared" ref="N20:N56" si="2">STDEV(E20:K20)</f>
        <v>0.96199445597848143</v>
      </c>
      <c r="O20" s="17">
        <f t="shared" ref="O20:O56" si="3">N20/L20*100</f>
        <v>1.9427690124102619</v>
      </c>
      <c r="P20" s="17" t="str">
        <f t="shared" ref="P20:P56" si="4">IF(O20&lt;33,"ОДНОРОДНЫЕ","НЕОДНОРОДНЫЕ")</f>
        <v>ОДНОРОДНЫЕ</v>
      </c>
      <c r="Q20" s="16">
        <f t="shared" ref="Q20:Q56" si="5">D20*L20</f>
        <v>198066.66666666669</v>
      </c>
    </row>
    <row r="21" spans="1:17" s="8" customFormat="1" ht="91.5" customHeight="1" x14ac:dyDescent="0.25">
      <c r="A21" s="31">
        <v>2</v>
      </c>
      <c r="B21" s="39" t="s">
        <v>36</v>
      </c>
      <c r="C21" s="26" t="s">
        <v>28</v>
      </c>
      <c r="D21" s="19">
        <v>4000</v>
      </c>
      <c r="E21" s="13">
        <v>24.57</v>
      </c>
      <c r="F21" s="13">
        <v>24.4</v>
      </c>
      <c r="G21" s="13">
        <v>25.31</v>
      </c>
      <c r="H21" s="13"/>
      <c r="I21" s="13"/>
      <c r="J21" s="13"/>
      <c r="K21" s="13"/>
      <c r="L21" s="36">
        <f t="shared" si="0"/>
        <v>24.76</v>
      </c>
      <c r="M21" s="38">
        <f t="shared" si="1"/>
        <v>3</v>
      </c>
      <c r="N21" s="38">
        <f t="shared" si="2"/>
        <v>0.48383881613611751</v>
      </c>
      <c r="O21" s="38">
        <f t="shared" si="3"/>
        <v>1.954114766300959</v>
      </c>
      <c r="P21" s="38" t="str">
        <f t="shared" si="4"/>
        <v>ОДНОРОДНЫЕ</v>
      </c>
      <c r="Q21" s="36">
        <f t="shared" si="5"/>
        <v>99040</v>
      </c>
    </row>
    <row r="22" spans="1:17" s="8" customFormat="1" ht="77.25" customHeight="1" x14ac:dyDescent="0.25">
      <c r="A22" s="31">
        <v>3</v>
      </c>
      <c r="B22" s="28" t="s">
        <v>37</v>
      </c>
      <c r="C22" s="26" t="s">
        <v>24</v>
      </c>
      <c r="D22" s="19">
        <v>300</v>
      </c>
      <c r="E22" s="13">
        <v>231.89</v>
      </c>
      <c r="F22" s="13">
        <v>230.28</v>
      </c>
      <c r="G22" s="13">
        <v>238.85</v>
      </c>
      <c r="H22" s="13"/>
      <c r="I22" s="13"/>
      <c r="J22" s="13"/>
      <c r="K22" s="13"/>
      <c r="L22" s="36">
        <f t="shared" si="0"/>
        <v>233.67333333333332</v>
      </c>
      <c r="M22" s="38">
        <f t="shared" si="1"/>
        <v>3</v>
      </c>
      <c r="N22" s="38">
        <f t="shared" si="2"/>
        <v>4.5548252802202329</v>
      </c>
      <c r="O22" s="38">
        <f t="shared" si="3"/>
        <v>1.949227674055048</v>
      </c>
      <c r="P22" s="38" t="str">
        <f t="shared" si="4"/>
        <v>ОДНОРОДНЫЕ</v>
      </c>
      <c r="Q22" s="36">
        <f t="shared" si="5"/>
        <v>70102</v>
      </c>
    </row>
    <row r="23" spans="1:17" s="8" customFormat="1" ht="39" customHeight="1" x14ac:dyDescent="0.25">
      <c r="A23" s="31">
        <v>4</v>
      </c>
      <c r="B23" s="19" t="s">
        <v>42</v>
      </c>
      <c r="C23" s="26" t="s">
        <v>24</v>
      </c>
      <c r="D23" s="19">
        <v>150</v>
      </c>
      <c r="E23" s="13">
        <v>488.27</v>
      </c>
      <c r="F23" s="13">
        <v>484.88</v>
      </c>
      <c r="G23" s="13">
        <v>489</v>
      </c>
      <c r="H23" s="13"/>
      <c r="I23" s="13"/>
      <c r="J23" s="13"/>
      <c r="K23" s="13"/>
      <c r="L23" s="36">
        <f t="shared" si="0"/>
        <v>487.38333333333338</v>
      </c>
      <c r="M23" s="38">
        <f t="shared" si="1"/>
        <v>3</v>
      </c>
      <c r="N23" s="38">
        <f t="shared" si="2"/>
        <v>2.1984615833198742</v>
      </c>
      <c r="O23" s="38">
        <f t="shared" si="3"/>
        <v>0.45107442806549408</v>
      </c>
      <c r="P23" s="38" t="str">
        <f t="shared" si="4"/>
        <v>ОДНОРОДНЫЕ</v>
      </c>
      <c r="Q23" s="36">
        <f t="shared" si="5"/>
        <v>73107.500000000015</v>
      </c>
    </row>
    <row r="24" spans="1:17" s="8" customFormat="1" ht="33" customHeight="1" x14ac:dyDescent="0.25">
      <c r="A24" s="31">
        <v>5</v>
      </c>
      <c r="B24" s="19" t="s">
        <v>38</v>
      </c>
      <c r="C24" s="26" t="s">
        <v>24</v>
      </c>
      <c r="D24" s="19">
        <v>1500</v>
      </c>
      <c r="E24" s="13">
        <v>28.89</v>
      </c>
      <c r="F24" s="13">
        <v>28.69</v>
      </c>
      <c r="G24" s="13">
        <v>29.76</v>
      </c>
      <c r="H24" s="13"/>
      <c r="I24" s="13"/>
      <c r="J24" s="13"/>
      <c r="K24" s="13"/>
      <c r="L24" s="36">
        <f t="shared" si="0"/>
        <v>29.113333333333333</v>
      </c>
      <c r="M24" s="38">
        <f t="shared" si="1"/>
        <v>3</v>
      </c>
      <c r="N24" s="38">
        <f t="shared" si="2"/>
        <v>0.56888780381840998</v>
      </c>
      <c r="O24" s="38">
        <f t="shared" si="3"/>
        <v>1.9540455821562057</v>
      </c>
      <c r="P24" s="38" t="str">
        <f t="shared" si="4"/>
        <v>ОДНОРОДНЫЕ</v>
      </c>
      <c r="Q24" s="36">
        <f t="shared" si="5"/>
        <v>43670</v>
      </c>
    </row>
    <row r="25" spans="1:17" s="8" customFormat="1" ht="33.75" customHeight="1" x14ac:dyDescent="0.25">
      <c r="A25" s="31">
        <v>6</v>
      </c>
      <c r="B25" s="28" t="s">
        <v>43</v>
      </c>
      <c r="C25" s="26" t="s">
        <v>24</v>
      </c>
      <c r="D25" s="19">
        <v>96</v>
      </c>
      <c r="E25" s="13">
        <v>100.7</v>
      </c>
      <c r="F25" s="13">
        <v>100</v>
      </c>
      <c r="G25" s="13">
        <v>103.72</v>
      </c>
      <c r="H25" s="13"/>
      <c r="I25" s="13"/>
      <c r="J25" s="13"/>
      <c r="K25" s="13"/>
      <c r="L25" s="36">
        <f t="shared" si="0"/>
        <v>101.47333333333331</v>
      </c>
      <c r="M25" s="38">
        <f t="shared" si="1"/>
        <v>3</v>
      </c>
      <c r="N25" s="38">
        <f t="shared" si="2"/>
        <v>1.9768999300251211</v>
      </c>
      <c r="O25" s="38">
        <f t="shared" si="3"/>
        <v>1.9481965015686762</v>
      </c>
      <c r="P25" s="38" t="str">
        <f t="shared" si="4"/>
        <v>ОДНОРОДНЫЕ</v>
      </c>
      <c r="Q25" s="36">
        <f t="shared" si="5"/>
        <v>9741.4399999999987</v>
      </c>
    </row>
    <row r="26" spans="1:17" s="8" customFormat="1" ht="45.75" customHeight="1" x14ac:dyDescent="0.25">
      <c r="A26" s="31">
        <v>7</v>
      </c>
      <c r="B26" s="19" t="s">
        <v>44</v>
      </c>
      <c r="C26" s="26" t="s">
        <v>24</v>
      </c>
      <c r="D26" s="19">
        <v>6</v>
      </c>
      <c r="E26" s="13">
        <v>107.78</v>
      </c>
      <c r="F26" s="13">
        <v>107.03</v>
      </c>
      <c r="G26" s="13">
        <v>111.01</v>
      </c>
      <c r="H26" s="13"/>
      <c r="I26" s="13"/>
      <c r="J26" s="13"/>
      <c r="K26" s="13"/>
      <c r="L26" s="36">
        <f t="shared" si="0"/>
        <v>108.60666666666667</v>
      </c>
      <c r="M26" s="38">
        <f t="shared" si="1"/>
        <v>3</v>
      </c>
      <c r="N26" s="38">
        <f t="shared" si="2"/>
        <v>2.1148601214579994</v>
      </c>
      <c r="O26" s="38">
        <f t="shared" si="3"/>
        <v>1.9472654730753172</v>
      </c>
      <c r="P26" s="38" t="str">
        <f t="shared" si="4"/>
        <v>ОДНОРОДНЫЕ</v>
      </c>
      <c r="Q26" s="36">
        <f t="shared" si="5"/>
        <v>651.64</v>
      </c>
    </row>
    <row r="27" spans="1:17" s="10" customFormat="1" ht="39" customHeight="1" x14ac:dyDescent="0.25">
      <c r="A27" s="23">
        <v>8</v>
      </c>
      <c r="B27" s="28" t="s">
        <v>45</v>
      </c>
      <c r="C27" s="26" t="s">
        <v>24</v>
      </c>
      <c r="D27" s="19">
        <v>60</v>
      </c>
      <c r="E27" s="13">
        <v>162.75</v>
      </c>
      <c r="F27" s="13">
        <v>161.62</v>
      </c>
      <c r="G27" s="13">
        <v>167.63</v>
      </c>
      <c r="H27" s="13"/>
      <c r="I27" s="13"/>
      <c r="J27" s="13"/>
      <c r="K27" s="13"/>
      <c r="L27" s="36">
        <f t="shared" si="0"/>
        <v>164</v>
      </c>
      <c r="M27" s="38">
        <f t="shared" si="1"/>
        <v>3</v>
      </c>
      <c r="N27" s="38">
        <f t="shared" si="2"/>
        <v>3.194041327221671</v>
      </c>
      <c r="O27" s="38">
        <f t="shared" si="3"/>
        <v>1.9475861751351651</v>
      </c>
      <c r="P27" s="38" t="str">
        <f t="shared" si="4"/>
        <v>ОДНОРОДНЫЕ</v>
      </c>
      <c r="Q27" s="36">
        <f t="shared" si="5"/>
        <v>9840</v>
      </c>
    </row>
    <row r="28" spans="1:17" s="10" customFormat="1" ht="42.75" hidden="1" customHeight="1" x14ac:dyDescent="0.25">
      <c r="A28" s="21"/>
      <c r="B28" s="27"/>
      <c r="C28" s="19" t="s">
        <v>24</v>
      </c>
      <c r="D28" s="19"/>
      <c r="E28" s="13"/>
      <c r="F28" s="13"/>
      <c r="G28" s="13"/>
      <c r="H28" s="13"/>
      <c r="I28" s="13"/>
      <c r="J28" s="13"/>
      <c r="K28" s="13"/>
      <c r="L28" s="36" t="e">
        <f t="shared" si="0"/>
        <v>#DIV/0!</v>
      </c>
      <c r="M28" s="38">
        <f t="shared" si="1"/>
        <v>0</v>
      </c>
      <c r="N28" s="38" t="e">
        <f t="shared" si="2"/>
        <v>#DIV/0!</v>
      </c>
      <c r="O28" s="38" t="e">
        <f t="shared" si="3"/>
        <v>#DIV/0!</v>
      </c>
      <c r="P28" s="38" t="e">
        <f t="shared" si="4"/>
        <v>#DIV/0!</v>
      </c>
      <c r="Q28" s="36" t="e">
        <f t="shared" si="5"/>
        <v>#DIV/0!</v>
      </c>
    </row>
    <row r="29" spans="1:17" s="10" customFormat="1" ht="50.25" hidden="1" customHeight="1" x14ac:dyDescent="0.25">
      <c r="A29" s="21"/>
      <c r="B29" s="19"/>
      <c r="C29" s="19" t="s">
        <v>24</v>
      </c>
      <c r="D29" s="19"/>
      <c r="E29" s="13"/>
      <c r="F29" s="13"/>
      <c r="G29" s="13"/>
      <c r="H29" s="13"/>
      <c r="I29" s="13"/>
      <c r="J29" s="13"/>
      <c r="K29" s="13"/>
      <c r="L29" s="36" t="e">
        <f t="shared" si="0"/>
        <v>#DIV/0!</v>
      </c>
      <c r="M29" s="38">
        <f t="shared" si="1"/>
        <v>0</v>
      </c>
      <c r="N29" s="38" t="e">
        <f t="shared" si="2"/>
        <v>#DIV/0!</v>
      </c>
      <c r="O29" s="38" t="e">
        <f t="shared" si="3"/>
        <v>#DIV/0!</v>
      </c>
      <c r="P29" s="38" t="e">
        <f t="shared" si="4"/>
        <v>#DIV/0!</v>
      </c>
      <c r="Q29" s="36" t="e">
        <f t="shared" si="5"/>
        <v>#DIV/0!</v>
      </c>
    </row>
    <row r="30" spans="1:17" s="10" customFormat="1" ht="40.5" hidden="1" customHeight="1" x14ac:dyDescent="0.25">
      <c r="A30" s="21"/>
      <c r="B30" s="19"/>
      <c r="C30" s="19" t="s">
        <v>24</v>
      </c>
      <c r="D30" s="19"/>
      <c r="E30" s="13"/>
      <c r="F30" s="13"/>
      <c r="G30" s="13"/>
      <c r="H30" s="13"/>
      <c r="I30" s="13"/>
      <c r="J30" s="13"/>
      <c r="K30" s="13"/>
      <c r="L30" s="36" t="e">
        <f t="shared" si="0"/>
        <v>#DIV/0!</v>
      </c>
      <c r="M30" s="38">
        <f t="shared" si="1"/>
        <v>0</v>
      </c>
      <c r="N30" s="38" t="e">
        <f t="shared" si="2"/>
        <v>#DIV/0!</v>
      </c>
      <c r="O30" s="38" t="e">
        <f t="shared" si="3"/>
        <v>#DIV/0!</v>
      </c>
      <c r="P30" s="38" t="e">
        <f t="shared" si="4"/>
        <v>#DIV/0!</v>
      </c>
      <c r="Q30" s="36" t="e">
        <f t="shared" si="5"/>
        <v>#DIV/0!</v>
      </c>
    </row>
    <row r="31" spans="1:17" s="20" customFormat="1" ht="36.75" hidden="1" customHeight="1" x14ac:dyDescent="0.25">
      <c r="A31" s="21"/>
      <c r="B31" s="19"/>
      <c r="C31" s="19" t="s">
        <v>24</v>
      </c>
      <c r="D31" s="19"/>
      <c r="E31" s="13"/>
      <c r="F31" s="13"/>
      <c r="G31" s="13"/>
      <c r="H31" s="13"/>
      <c r="I31" s="13"/>
      <c r="J31" s="13"/>
      <c r="K31" s="13"/>
      <c r="L31" s="36" t="e">
        <f t="shared" si="0"/>
        <v>#DIV/0!</v>
      </c>
      <c r="M31" s="38">
        <f t="shared" si="1"/>
        <v>0</v>
      </c>
      <c r="N31" s="38" t="e">
        <f t="shared" si="2"/>
        <v>#DIV/0!</v>
      </c>
      <c r="O31" s="38" t="e">
        <f t="shared" si="3"/>
        <v>#DIV/0!</v>
      </c>
      <c r="P31" s="38" t="e">
        <f t="shared" si="4"/>
        <v>#DIV/0!</v>
      </c>
      <c r="Q31" s="36" t="e">
        <f t="shared" si="5"/>
        <v>#DIV/0!</v>
      </c>
    </row>
    <row r="32" spans="1:17" ht="36.75" hidden="1" customHeight="1" x14ac:dyDescent="0.25">
      <c r="A32" s="21"/>
      <c r="B32" s="19"/>
      <c r="C32" s="19" t="s">
        <v>28</v>
      </c>
      <c r="D32" s="19"/>
      <c r="E32" s="13"/>
      <c r="F32" s="13"/>
      <c r="G32" s="13"/>
      <c r="H32" s="13"/>
      <c r="I32" s="13"/>
      <c r="J32" s="13"/>
      <c r="K32" s="13"/>
      <c r="L32" s="36" t="e">
        <f t="shared" si="0"/>
        <v>#DIV/0!</v>
      </c>
      <c r="M32" s="38">
        <f t="shared" si="1"/>
        <v>0</v>
      </c>
      <c r="N32" s="38" t="e">
        <f t="shared" si="2"/>
        <v>#DIV/0!</v>
      </c>
      <c r="O32" s="38" t="e">
        <f t="shared" si="3"/>
        <v>#DIV/0!</v>
      </c>
      <c r="P32" s="38" t="e">
        <f t="shared" si="4"/>
        <v>#DIV/0!</v>
      </c>
      <c r="Q32" s="36" t="e">
        <f t="shared" si="5"/>
        <v>#DIV/0!</v>
      </c>
    </row>
    <row r="33" spans="1:17" ht="51" hidden="1" customHeight="1" x14ac:dyDescent="0.25">
      <c r="A33" s="24"/>
      <c r="B33" s="19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36" t="e">
        <f t="shared" si="0"/>
        <v>#DIV/0!</v>
      </c>
      <c r="M33" s="38">
        <f t="shared" si="1"/>
        <v>0</v>
      </c>
      <c r="N33" s="38" t="e">
        <f t="shared" si="2"/>
        <v>#DIV/0!</v>
      </c>
      <c r="O33" s="38" t="e">
        <f t="shared" si="3"/>
        <v>#DIV/0!</v>
      </c>
      <c r="P33" s="38" t="e">
        <f t="shared" si="4"/>
        <v>#DIV/0!</v>
      </c>
      <c r="Q33" s="36" t="e">
        <f t="shared" si="5"/>
        <v>#DIV/0!</v>
      </c>
    </row>
    <row r="34" spans="1:17" hidden="1" x14ac:dyDescent="0.25">
      <c r="A34" s="24"/>
      <c r="B34" s="19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36" t="e">
        <f t="shared" si="0"/>
        <v>#DIV/0!</v>
      </c>
      <c r="M34" s="38">
        <f t="shared" si="1"/>
        <v>0</v>
      </c>
      <c r="N34" s="38" t="e">
        <f t="shared" si="2"/>
        <v>#DIV/0!</v>
      </c>
      <c r="O34" s="38" t="e">
        <f t="shared" si="3"/>
        <v>#DIV/0!</v>
      </c>
      <c r="P34" s="38" t="e">
        <f t="shared" si="4"/>
        <v>#DIV/0!</v>
      </c>
      <c r="Q34" s="36" t="e">
        <f t="shared" si="5"/>
        <v>#DIV/0!</v>
      </c>
    </row>
    <row r="35" spans="1:17" s="10" customFormat="1" ht="51" hidden="1" customHeight="1" x14ac:dyDescent="0.25">
      <c r="A35" s="30"/>
      <c r="B35" s="27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36" t="e">
        <f t="shared" si="0"/>
        <v>#DIV/0!</v>
      </c>
      <c r="M35" s="38">
        <f t="shared" si="1"/>
        <v>0</v>
      </c>
      <c r="N35" s="38" t="e">
        <f t="shared" si="2"/>
        <v>#DIV/0!</v>
      </c>
      <c r="O35" s="38" t="e">
        <f t="shared" si="3"/>
        <v>#DIV/0!</v>
      </c>
      <c r="P35" s="38" t="e">
        <f t="shared" si="4"/>
        <v>#DIV/0!</v>
      </c>
      <c r="Q35" s="36" t="e">
        <f t="shared" si="5"/>
        <v>#DIV/0!</v>
      </c>
    </row>
    <row r="36" spans="1:17" s="10" customFormat="1" ht="76.5" hidden="1" customHeight="1" x14ac:dyDescent="0.25">
      <c r="A36" s="30"/>
      <c r="B36" s="19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36" t="e">
        <f t="shared" si="0"/>
        <v>#DIV/0!</v>
      </c>
      <c r="M36" s="38">
        <f t="shared" si="1"/>
        <v>0</v>
      </c>
      <c r="N36" s="38" t="e">
        <f t="shared" si="2"/>
        <v>#DIV/0!</v>
      </c>
      <c r="O36" s="38" t="e">
        <f t="shared" si="3"/>
        <v>#DIV/0!</v>
      </c>
      <c r="P36" s="38" t="e">
        <f t="shared" si="4"/>
        <v>#DIV/0!</v>
      </c>
      <c r="Q36" s="36" t="e">
        <f t="shared" si="5"/>
        <v>#DIV/0!</v>
      </c>
    </row>
    <row r="37" spans="1:17" s="10" customFormat="1" ht="55.5" hidden="1" customHeight="1" x14ac:dyDescent="0.25">
      <c r="A37" s="30"/>
      <c r="B37" s="19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36" t="e">
        <f t="shared" si="0"/>
        <v>#DIV/0!</v>
      </c>
      <c r="M37" s="38">
        <f t="shared" si="1"/>
        <v>0</v>
      </c>
      <c r="N37" s="38" t="e">
        <f t="shared" si="2"/>
        <v>#DIV/0!</v>
      </c>
      <c r="O37" s="38" t="e">
        <f t="shared" si="3"/>
        <v>#DIV/0!</v>
      </c>
      <c r="P37" s="38" t="e">
        <f t="shared" si="4"/>
        <v>#DIV/0!</v>
      </c>
      <c r="Q37" s="36" t="e">
        <f t="shared" si="5"/>
        <v>#DIV/0!</v>
      </c>
    </row>
    <row r="38" spans="1:17" s="20" customFormat="1" ht="47.25" hidden="1" customHeight="1" x14ac:dyDescent="0.25">
      <c r="A38" s="30"/>
      <c r="B38" s="19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36" t="e">
        <f t="shared" si="0"/>
        <v>#DIV/0!</v>
      </c>
      <c r="M38" s="38">
        <f t="shared" si="1"/>
        <v>0</v>
      </c>
      <c r="N38" s="38" t="e">
        <f t="shared" si="2"/>
        <v>#DIV/0!</v>
      </c>
      <c r="O38" s="38" t="e">
        <f t="shared" si="3"/>
        <v>#DIV/0!</v>
      </c>
      <c r="P38" s="38" t="e">
        <f t="shared" si="4"/>
        <v>#DIV/0!</v>
      </c>
      <c r="Q38" s="36" t="e">
        <f t="shared" si="5"/>
        <v>#DIV/0!</v>
      </c>
    </row>
    <row r="39" spans="1:17" ht="36.75" hidden="1" customHeight="1" x14ac:dyDescent="0.25">
      <c r="A39" s="30"/>
      <c r="B39" s="19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36" t="e">
        <f t="shared" si="0"/>
        <v>#DIV/0!</v>
      </c>
      <c r="M39" s="38">
        <f t="shared" si="1"/>
        <v>0</v>
      </c>
      <c r="N39" s="38" t="e">
        <f t="shared" si="2"/>
        <v>#DIV/0!</v>
      </c>
      <c r="O39" s="38" t="e">
        <f t="shared" si="3"/>
        <v>#DIV/0!</v>
      </c>
      <c r="P39" s="38" t="e">
        <f t="shared" si="4"/>
        <v>#DIV/0!</v>
      </c>
      <c r="Q39" s="36" t="e">
        <f t="shared" si="5"/>
        <v>#DIV/0!</v>
      </c>
    </row>
    <row r="40" spans="1:17" hidden="1" x14ac:dyDescent="0.25">
      <c r="L40" s="36" t="e">
        <f t="shared" si="0"/>
        <v>#DIV/0!</v>
      </c>
      <c r="M40" s="38">
        <f t="shared" si="1"/>
        <v>0</v>
      </c>
      <c r="N40" s="38" t="e">
        <f t="shared" si="2"/>
        <v>#DIV/0!</v>
      </c>
      <c r="O40" s="38" t="e">
        <f t="shared" si="3"/>
        <v>#DIV/0!</v>
      </c>
      <c r="P40" s="38" t="e">
        <f t="shared" si="4"/>
        <v>#DIV/0!</v>
      </c>
      <c r="Q40" s="36" t="e">
        <f t="shared" si="5"/>
        <v>#DIV/0!</v>
      </c>
    </row>
    <row r="41" spans="1:17" ht="50.25" customHeight="1" x14ac:dyDescent="0.25">
      <c r="A41" s="32">
        <v>9</v>
      </c>
      <c r="B41" s="33" t="s">
        <v>46</v>
      </c>
      <c r="C41" s="26" t="s">
        <v>24</v>
      </c>
      <c r="D41" s="19">
        <v>40</v>
      </c>
      <c r="E41" s="13">
        <v>252.37</v>
      </c>
      <c r="F41" s="13">
        <v>250.62</v>
      </c>
      <c r="G41" s="13">
        <v>254</v>
      </c>
      <c r="H41" s="13"/>
      <c r="I41" s="13"/>
      <c r="J41" s="13"/>
      <c r="K41" s="13"/>
      <c r="L41" s="36">
        <f t="shared" si="0"/>
        <v>252.33</v>
      </c>
      <c r="M41" s="38">
        <f t="shared" si="1"/>
        <v>3</v>
      </c>
      <c r="N41" s="38">
        <f t="shared" si="2"/>
        <v>1.6903549923019106</v>
      </c>
      <c r="O41" s="38">
        <f t="shared" si="3"/>
        <v>0.66989854250462111</v>
      </c>
      <c r="P41" s="38" t="str">
        <f t="shared" si="4"/>
        <v>ОДНОРОДНЫЕ</v>
      </c>
      <c r="Q41" s="36">
        <f t="shared" si="5"/>
        <v>10093.200000000001</v>
      </c>
    </row>
    <row r="42" spans="1:17" ht="39.75" customHeight="1" x14ac:dyDescent="0.25">
      <c r="A42" s="32">
        <v>10</v>
      </c>
      <c r="B42" s="34" t="s">
        <v>32</v>
      </c>
      <c r="C42" s="26" t="s">
        <v>24</v>
      </c>
      <c r="D42" s="19">
        <v>4000</v>
      </c>
      <c r="E42" s="13">
        <v>30.21</v>
      </c>
      <c r="F42" s="13">
        <v>30</v>
      </c>
      <c r="G42" s="13">
        <v>31.12</v>
      </c>
      <c r="H42" s="13"/>
      <c r="I42" s="13"/>
      <c r="J42" s="13"/>
      <c r="K42" s="13"/>
      <c r="L42" s="36">
        <f t="shared" si="0"/>
        <v>30.443333333333332</v>
      </c>
      <c r="M42" s="38">
        <f t="shared" si="1"/>
        <v>3</v>
      </c>
      <c r="N42" s="38">
        <f t="shared" si="2"/>
        <v>0.59534303836807723</v>
      </c>
      <c r="O42" s="38">
        <f t="shared" si="3"/>
        <v>1.9555777018550662</v>
      </c>
      <c r="P42" s="38" t="str">
        <f t="shared" si="4"/>
        <v>ОДНОРОДНЫЕ</v>
      </c>
      <c r="Q42" s="36">
        <f t="shared" si="5"/>
        <v>121773.33333333333</v>
      </c>
    </row>
    <row r="43" spans="1:17" ht="30" x14ac:dyDescent="0.25">
      <c r="A43" s="32">
        <v>11</v>
      </c>
      <c r="B43" s="33" t="s">
        <v>47</v>
      </c>
      <c r="C43" s="26" t="s">
        <v>24</v>
      </c>
      <c r="D43" s="19">
        <v>1000</v>
      </c>
      <c r="E43" s="13">
        <v>90.63</v>
      </c>
      <c r="F43" s="13">
        <v>90</v>
      </c>
      <c r="G43" s="13">
        <v>93.35</v>
      </c>
      <c r="H43" s="13"/>
      <c r="I43" s="13"/>
      <c r="J43" s="13"/>
      <c r="K43" s="13"/>
      <c r="L43" s="36">
        <f t="shared" si="0"/>
        <v>91.326666666666668</v>
      </c>
      <c r="M43" s="38">
        <f t="shared" si="1"/>
        <v>3</v>
      </c>
      <c r="N43" s="38">
        <f t="shared" si="2"/>
        <v>1.780346408240072</v>
      </c>
      <c r="O43" s="38">
        <f t="shared" si="3"/>
        <v>1.9494266825024513</v>
      </c>
      <c r="P43" s="38" t="str">
        <f t="shared" si="4"/>
        <v>ОДНОРОДНЫЕ</v>
      </c>
      <c r="Q43" s="36">
        <f t="shared" si="5"/>
        <v>91326.666666666672</v>
      </c>
    </row>
    <row r="44" spans="1:17" ht="30" x14ac:dyDescent="0.25">
      <c r="A44" s="32">
        <v>12</v>
      </c>
      <c r="B44" s="28" t="s">
        <v>34</v>
      </c>
      <c r="C44" s="26" t="s">
        <v>24</v>
      </c>
      <c r="D44" s="19">
        <v>350</v>
      </c>
      <c r="E44" s="13">
        <v>416.31</v>
      </c>
      <c r="F44" s="13">
        <v>413.42</v>
      </c>
      <c r="G44" s="13">
        <v>428.8</v>
      </c>
      <c r="H44" s="13"/>
      <c r="I44" s="13"/>
      <c r="J44" s="13"/>
      <c r="K44" s="13"/>
      <c r="L44" s="36">
        <f t="shared" si="0"/>
        <v>419.51</v>
      </c>
      <c r="M44" s="38">
        <f t="shared" si="1"/>
        <v>3</v>
      </c>
      <c r="N44" s="38">
        <f t="shared" si="2"/>
        <v>8.1741115725196707</v>
      </c>
      <c r="O44" s="38">
        <f t="shared" si="3"/>
        <v>1.9484902797358039</v>
      </c>
      <c r="P44" s="38" t="str">
        <f t="shared" si="4"/>
        <v>ОДНОРОДНЫЕ</v>
      </c>
      <c r="Q44" s="36">
        <f t="shared" si="5"/>
        <v>146828.5</v>
      </c>
    </row>
    <row r="45" spans="1:17" ht="90" customHeight="1" x14ac:dyDescent="0.25">
      <c r="A45" s="32">
        <v>13</v>
      </c>
      <c r="B45" s="33" t="s">
        <v>31</v>
      </c>
      <c r="C45" s="26" t="s">
        <v>24</v>
      </c>
      <c r="D45" s="19">
        <v>60</v>
      </c>
      <c r="E45" s="13">
        <v>417.4</v>
      </c>
      <c r="F45" s="13">
        <v>414.5</v>
      </c>
      <c r="G45" s="13">
        <v>429.92</v>
      </c>
      <c r="H45" s="13"/>
      <c r="I45" s="13"/>
      <c r="J45" s="13"/>
      <c r="K45" s="13"/>
      <c r="L45" s="36">
        <f t="shared" si="0"/>
        <v>420.60666666666663</v>
      </c>
      <c r="M45" s="38">
        <f t="shared" si="1"/>
        <v>3</v>
      </c>
      <c r="N45" s="38">
        <f t="shared" si="2"/>
        <v>8.1948845832832529</v>
      </c>
      <c r="O45" s="38">
        <f t="shared" si="3"/>
        <v>1.9483487145432596</v>
      </c>
      <c r="P45" s="38" t="str">
        <f t="shared" si="4"/>
        <v>ОДНОРОДНЫЕ</v>
      </c>
      <c r="Q45" s="36">
        <f t="shared" si="5"/>
        <v>25236.399999999998</v>
      </c>
    </row>
    <row r="46" spans="1:17" ht="69.75" customHeight="1" x14ac:dyDescent="0.25">
      <c r="A46" s="32">
        <v>14</v>
      </c>
      <c r="B46" s="19" t="s">
        <v>48</v>
      </c>
      <c r="C46" s="26" t="s">
        <v>24</v>
      </c>
      <c r="D46" s="19">
        <v>300</v>
      </c>
      <c r="E46" s="13">
        <v>502.71499999999997</v>
      </c>
      <c r="F46" s="13">
        <v>502.55200000000002</v>
      </c>
      <c r="G46" s="13">
        <v>502.85500000000002</v>
      </c>
      <c r="H46" s="13"/>
      <c r="I46" s="13"/>
      <c r="J46" s="13"/>
      <c r="K46" s="13"/>
      <c r="L46" s="36">
        <f t="shared" si="0"/>
        <v>502.70733333333334</v>
      </c>
      <c r="M46" s="38">
        <f t="shared" si="1"/>
        <v>3</v>
      </c>
      <c r="N46" s="38">
        <f t="shared" si="2"/>
        <v>0.15164541975718415</v>
      </c>
      <c r="O46" s="38">
        <f t="shared" si="3"/>
        <v>3.0165746489445311E-2</v>
      </c>
      <c r="P46" s="38" t="str">
        <f t="shared" si="4"/>
        <v>ОДНОРОДНЫЕ</v>
      </c>
      <c r="Q46" s="36">
        <f t="shared" si="5"/>
        <v>150812.20000000001</v>
      </c>
    </row>
    <row r="47" spans="1:17" ht="54" customHeight="1" x14ac:dyDescent="0.25">
      <c r="A47" s="32">
        <v>15</v>
      </c>
      <c r="B47" s="33" t="s">
        <v>30</v>
      </c>
      <c r="C47" s="26" t="s">
        <v>24</v>
      </c>
      <c r="D47" s="19">
        <v>500</v>
      </c>
      <c r="E47" s="13">
        <v>563.91999999999996</v>
      </c>
      <c r="F47" s="13">
        <v>560</v>
      </c>
      <c r="G47" s="13">
        <v>565</v>
      </c>
      <c r="H47" s="13"/>
      <c r="I47" s="13"/>
      <c r="J47" s="13"/>
      <c r="K47" s="13"/>
      <c r="L47" s="36">
        <f t="shared" si="0"/>
        <v>562.97333333333336</v>
      </c>
      <c r="M47" s="38">
        <f t="shared" si="1"/>
        <v>3</v>
      </c>
      <c r="N47" s="38">
        <f t="shared" si="2"/>
        <v>2.6309947421713509</v>
      </c>
      <c r="O47" s="38">
        <f t="shared" si="3"/>
        <v>0.46733914137520144</v>
      </c>
      <c r="P47" s="38" t="str">
        <f t="shared" si="4"/>
        <v>ОДНОРОДНЫЕ</v>
      </c>
      <c r="Q47" s="36">
        <f t="shared" si="5"/>
        <v>281486.66666666669</v>
      </c>
    </row>
    <row r="48" spans="1:17" ht="30" x14ac:dyDescent="0.25">
      <c r="A48" s="32">
        <v>16</v>
      </c>
      <c r="B48" s="28" t="s">
        <v>49</v>
      </c>
      <c r="C48" s="26" t="s">
        <v>28</v>
      </c>
      <c r="D48" s="19">
        <v>160</v>
      </c>
      <c r="E48" s="13">
        <v>4.1959999999999997</v>
      </c>
      <c r="F48" s="13">
        <v>4.1669999999999998</v>
      </c>
      <c r="G48" s="13">
        <v>4.3220000000000001</v>
      </c>
      <c r="H48" s="13"/>
      <c r="I48" s="13"/>
      <c r="J48" s="13"/>
      <c r="K48" s="13"/>
      <c r="L48" s="36">
        <f t="shared" si="0"/>
        <v>4.2283333333333326</v>
      </c>
      <c r="M48" s="38">
        <f t="shared" si="1"/>
        <v>3</v>
      </c>
      <c r="N48" s="38">
        <f t="shared" si="2"/>
        <v>8.2403478890962847E-2</v>
      </c>
      <c r="O48" s="38">
        <f t="shared" si="3"/>
        <v>1.9488406517373953</v>
      </c>
      <c r="P48" s="38" t="str">
        <f t="shared" si="4"/>
        <v>ОДНОРОДНЫЕ</v>
      </c>
      <c r="Q48" s="36">
        <f t="shared" si="5"/>
        <v>676.53333333333319</v>
      </c>
    </row>
    <row r="49" spans="1:17" ht="51.75" customHeight="1" x14ac:dyDescent="0.25">
      <c r="A49" s="37">
        <v>17</v>
      </c>
      <c r="B49" s="19" t="s">
        <v>50</v>
      </c>
      <c r="C49" s="26" t="s">
        <v>24</v>
      </c>
      <c r="D49" s="19">
        <v>60</v>
      </c>
      <c r="E49" s="13">
        <v>404.46</v>
      </c>
      <c r="F49" s="13">
        <v>401.65</v>
      </c>
      <c r="G49" s="13">
        <v>406</v>
      </c>
      <c r="H49" s="13"/>
      <c r="I49" s="13"/>
      <c r="J49" s="13"/>
      <c r="K49" s="13"/>
      <c r="L49" s="36">
        <f t="shared" si="0"/>
        <v>404.03666666666663</v>
      </c>
      <c r="M49" s="38">
        <f t="shared" si="1"/>
        <v>3</v>
      </c>
      <c r="N49" s="38">
        <f t="shared" si="2"/>
        <v>2.2056820562659025</v>
      </c>
      <c r="O49" s="38">
        <f t="shared" si="3"/>
        <v>0.54591135860587803</v>
      </c>
      <c r="P49" s="38" t="str">
        <f t="shared" si="4"/>
        <v>ОДНОРОДНЫЕ</v>
      </c>
      <c r="Q49" s="36">
        <f t="shared" si="5"/>
        <v>24242.199999999997</v>
      </c>
    </row>
    <row r="50" spans="1:17" ht="75.75" customHeight="1" x14ac:dyDescent="0.25">
      <c r="A50" s="37">
        <v>18</v>
      </c>
      <c r="B50" s="19" t="s">
        <v>51</v>
      </c>
      <c r="C50" s="26" t="s">
        <v>24</v>
      </c>
      <c r="D50" s="19">
        <v>30</v>
      </c>
      <c r="E50" s="13">
        <v>563.91999999999996</v>
      </c>
      <c r="F50" s="13">
        <v>560</v>
      </c>
      <c r="G50" s="13">
        <v>565</v>
      </c>
      <c r="H50" s="13"/>
      <c r="I50" s="13"/>
      <c r="J50" s="13"/>
      <c r="K50" s="13"/>
      <c r="L50" s="36">
        <f t="shared" si="0"/>
        <v>562.97333333333336</v>
      </c>
      <c r="M50" s="38">
        <f t="shared" si="1"/>
        <v>3</v>
      </c>
      <c r="N50" s="38">
        <f t="shared" si="2"/>
        <v>2.6309947421713509</v>
      </c>
      <c r="O50" s="38">
        <f t="shared" si="3"/>
        <v>0.46733914137520144</v>
      </c>
      <c r="P50" s="38" t="str">
        <f t="shared" si="4"/>
        <v>ОДНОРОДНЫЕ</v>
      </c>
      <c r="Q50" s="36">
        <f t="shared" si="5"/>
        <v>16889.2</v>
      </c>
    </row>
    <row r="51" spans="1:17" ht="30" x14ac:dyDescent="0.25">
      <c r="A51" s="37">
        <v>19</v>
      </c>
      <c r="B51" s="19" t="s">
        <v>33</v>
      </c>
      <c r="C51" s="26" t="s">
        <v>24</v>
      </c>
      <c r="D51" s="19">
        <v>3500</v>
      </c>
      <c r="E51" s="13">
        <v>302.10000000000002</v>
      </c>
      <c r="F51" s="13">
        <v>300</v>
      </c>
      <c r="G51" s="13">
        <v>311.16000000000003</v>
      </c>
      <c r="H51" s="13"/>
      <c r="I51" s="13"/>
      <c r="J51" s="13"/>
      <c r="K51" s="13"/>
      <c r="L51" s="36">
        <f t="shared" si="0"/>
        <v>304.42</v>
      </c>
      <c r="M51" s="38">
        <f t="shared" si="1"/>
        <v>3</v>
      </c>
      <c r="N51" s="38">
        <f t="shared" si="2"/>
        <v>5.9306997900753764</v>
      </c>
      <c r="O51" s="38">
        <f t="shared" si="3"/>
        <v>1.9481965015686802</v>
      </c>
      <c r="P51" s="38" t="str">
        <f t="shared" si="4"/>
        <v>ОДНОРОДНЫЕ</v>
      </c>
      <c r="Q51" s="36">
        <f t="shared" si="5"/>
        <v>1065470</v>
      </c>
    </row>
    <row r="52" spans="1:17" ht="51.75" customHeight="1" x14ac:dyDescent="0.25">
      <c r="A52" s="37">
        <v>20</v>
      </c>
      <c r="B52" s="19" t="s">
        <v>52</v>
      </c>
      <c r="C52" s="26" t="s">
        <v>24</v>
      </c>
      <c r="D52" s="19">
        <v>50</v>
      </c>
      <c r="E52" s="13">
        <v>579.66</v>
      </c>
      <c r="F52" s="13">
        <v>575.63</v>
      </c>
      <c r="G52" s="13">
        <v>580</v>
      </c>
      <c r="H52" s="13"/>
      <c r="I52" s="13"/>
      <c r="J52" s="13"/>
      <c r="K52" s="13"/>
      <c r="L52" s="36">
        <f t="shared" si="0"/>
        <v>578.42999999999995</v>
      </c>
      <c r="M52" s="38">
        <f t="shared" si="1"/>
        <v>3</v>
      </c>
      <c r="N52" s="38">
        <f t="shared" si="2"/>
        <v>2.430822905931235</v>
      </c>
      <c r="O52" s="38">
        <f t="shared" si="3"/>
        <v>0.42024495719987465</v>
      </c>
      <c r="P52" s="38" t="str">
        <f t="shared" si="4"/>
        <v>ОДНОРОДНЫЕ</v>
      </c>
      <c r="Q52" s="36">
        <f t="shared" si="5"/>
        <v>28921.499999999996</v>
      </c>
    </row>
    <row r="53" spans="1:17" ht="45" x14ac:dyDescent="0.25">
      <c r="A53" s="37">
        <v>21</v>
      </c>
      <c r="B53" s="19" t="s">
        <v>53</v>
      </c>
      <c r="C53" s="26" t="s">
        <v>24</v>
      </c>
      <c r="D53" s="19">
        <v>100</v>
      </c>
      <c r="E53" s="13">
        <v>55.64</v>
      </c>
      <c r="F53" s="13">
        <v>35.39</v>
      </c>
      <c r="G53" s="13">
        <v>36.71</v>
      </c>
      <c r="H53" s="13"/>
      <c r="I53" s="13"/>
      <c r="J53" s="13"/>
      <c r="K53" s="13"/>
      <c r="L53" s="36">
        <f t="shared" si="0"/>
        <v>42.580000000000005</v>
      </c>
      <c r="M53" s="38">
        <f t="shared" si="1"/>
        <v>3</v>
      </c>
      <c r="N53" s="38">
        <f t="shared" si="2"/>
        <v>11.329532205700261</v>
      </c>
      <c r="O53" s="38">
        <f t="shared" si="3"/>
        <v>26.607637871536543</v>
      </c>
      <c r="P53" s="38" t="str">
        <f t="shared" si="4"/>
        <v>ОДНОРОДНЫЕ</v>
      </c>
      <c r="Q53" s="36">
        <f t="shared" si="5"/>
        <v>4258.0000000000009</v>
      </c>
    </row>
    <row r="54" spans="1:17" ht="30" x14ac:dyDescent="0.25">
      <c r="A54" s="37">
        <v>22</v>
      </c>
      <c r="B54" s="19" t="s">
        <v>54</v>
      </c>
      <c r="C54" s="26" t="s">
        <v>24</v>
      </c>
      <c r="D54" s="19">
        <v>70</v>
      </c>
      <c r="E54" s="13">
        <v>262.58</v>
      </c>
      <c r="F54" s="13">
        <v>260.75</v>
      </c>
      <c r="G54" s="13">
        <v>270.45999999999998</v>
      </c>
      <c r="H54" s="13"/>
      <c r="I54" s="13"/>
      <c r="J54" s="13"/>
      <c r="K54" s="13"/>
      <c r="L54" s="36">
        <f t="shared" si="0"/>
        <v>264.59666666666664</v>
      </c>
      <c r="M54" s="38">
        <f t="shared" si="1"/>
        <v>3</v>
      </c>
      <c r="N54" s="38">
        <f t="shared" si="2"/>
        <v>5.1595768560351187</v>
      </c>
      <c r="O54" s="38">
        <f t="shared" si="3"/>
        <v>1.9499780254356138</v>
      </c>
      <c r="P54" s="38" t="str">
        <f t="shared" si="4"/>
        <v>ОДНОРОДНЫЕ</v>
      </c>
      <c r="Q54" s="36">
        <f t="shared" si="5"/>
        <v>18521.766666666663</v>
      </c>
    </row>
    <row r="55" spans="1:17" ht="35.25" customHeight="1" x14ac:dyDescent="0.25">
      <c r="A55" s="37">
        <v>23</v>
      </c>
      <c r="B55" s="19" t="s">
        <v>55</v>
      </c>
      <c r="C55" s="26" t="s">
        <v>24</v>
      </c>
      <c r="D55" s="19">
        <v>50</v>
      </c>
      <c r="E55" s="13">
        <v>292.97000000000003</v>
      </c>
      <c r="F55" s="13">
        <v>290.93</v>
      </c>
      <c r="G55" s="13">
        <v>301.76</v>
      </c>
      <c r="H55" s="13"/>
      <c r="I55" s="13"/>
      <c r="J55" s="13"/>
      <c r="K55" s="13"/>
      <c r="L55" s="36">
        <f t="shared" si="0"/>
        <v>295.22000000000003</v>
      </c>
      <c r="M55" s="38">
        <f t="shared" si="1"/>
        <v>3</v>
      </c>
      <c r="N55" s="38">
        <f t="shared" si="2"/>
        <v>5.7549196345387701</v>
      </c>
      <c r="O55" s="38">
        <f t="shared" si="3"/>
        <v>1.9493664502875041</v>
      </c>
      <c r="P55" s="38" t="str">
        <f t="shared" si="4"/>
        <v>ОДНОРОДНЫЕ</v>
      </c>
      <c r="Q55" s="36">
        <f t="shared" si="5"/>
        <v>14761.000000000002</v>
      </c>
    </row>
    <row r="56" spans="1:17" ht="51.75" customHeight="1" x14ac:dyDescent="0.25">
      <c r="A56" s="37">
        <v>24</v>
      </c>
      <c r="B56" s="33" t="s">
        <v>56</v>
      </c>
      <c r="C56" s="26" t="s">
        <v>24</v>
      </c>
      <c r="D56" s="19">
        <v>110</v>
      </c>
      <c r="E56" s="13">
        <v>94.45</v>
      </c>
      <c r="F56" s="13">
        <v>93.79</v>
      </c>
      <c r="G56" s="13">
        <v>97.28</v>
      </c>
      <c r="H56" s="13"/>
      <c r="I56" s="13"/>
      <c r="J56" s="13"/>
      <c r="K56" s="13"/>
      <c r="L56" s="36">
        <f t="shared" si="0"/>
        <v>95.173333333333332</v>
      </c>
      <c r="M56" s="38">
        <f t="shared" si="1"/>
        <v>3</v>
      </c>
      <c r="N56" s="38">
        <f t="shared" si="2"/>
        <v>1.8540316430237442</v>
      </c>
      <c r="O56" s="38">
        <f t="shared" si="3"/>
        <v>1.9480579045500255</v>
      </c>
      <c r="P56" s="38" t="str">
        <f t="shared" si="4"/>
        <v>ОДНОРОДНЫЕ</v>
      </c>
      <c r="Q56" s="36">
        <f t="shared" si="5"/>
        <v>10469.066666666666</v>
      </c>
    </row>
    <row r="57" spans="1:17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35"/>
    </row>
    <row r="58" spans="1:17" x14ac:dyDescent="0.25">
      <c r="A58" s="42" t="s">
        <v>63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1:17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17" x14ac:dyDescent="0.25">
      <c r="A60" s="56" t="s">
        <v>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3" spans="1:17" x14ac:dyDescent="0.25">
      <c r="A63" s="56" t="s">
        <v>64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</sheetData>
  <mergeCells count="17">
    <mergeCell ref="A58:Q59"/>
    <mergeCell ref="A60:Q61"/>
    <mergeCell ref="A63:Q63"/>
    <mergeCell ref="N18:N19"/>
    <mergeCell ref="O18:O19"/>
    <mergeCell ref="P18:P19"/>
    <mergeCell ref="A18:A19"/>
    <mergeCell ref="B18:B19"/>
    <mergeCell ref="C18:D18"/>
    <mergeCell ref="N12:O12"/>
    <mergeCell ref="B14:P14"/>
    <mergeCell ref="D15:L15"/>
    <mergeCell ref="Q18:Q19"/>
    <mergeCell ref="A17:B17"/>
    <mergeCell ref="C17:D17"/>
    <mergeCell ref="L18:L19"/>
    <mergeCell ref="M18:M19"/>
  </mergeCells>
  <conditionalFormatting sqref="P20:P56">
    <cfRule type="containsText" dxfId="11" priority="88" operator="containsText" text="НЕ">
      <formula>NOT(ISERROR(SEARCH("НЕ",P20)))</formula>
    </cfRule>
    <cfRule type="containsText" dxfId="10" priority="89" operator="containsText" text="ОДНОРОДНЫЕ">
      <formula>NOT(ISERROR(SEARCH("ОДНОРОДНЫЕ",P20)))</formula>
    </cfRule>
    <cfRule type="containsText" dxfId="9" priority="90" operator="containsText" text="НЕОДНОРОДНЫЕ">
      <formula>NOT(ISERROR(SEARCH("НЕОДНОРОДНЫЕ",P20)))</formula>
    </cfRule>
  </conditionalFormatting>
  <conditionalFormatting sqref="P20:P56">
    <cfRule type="containsText" dxfId="8" priority="85" operator="containsText" text="НЕОДНОРОДНЫЕ">
      <formula>NOT(ISERROR(SEARCH("НЕОДНОРОДНЫЕ",P20)))</formula>
    </cfRule>
    <cfRule type="containsText" dxfId="7" priority="86" operator="containsText" text="ОДНОРОДНЫЕ">
      <formula>NOT(ISERROR(SEARCH("ОДНОРОДНЫЕ",P20)))</formula>
    </cfRule>
    <cfRule type="containsText" dxfId="6" priority="87" operator="containsText" text="НЕОДНОРОДНЫЕ">
      <formula>NOT(ISERROR(SEARCH("НЕОДНОРОДНЫЕ",P20)))</formula>
    </cfRule>
  </conditionalFormatting>
  <conditionalFormatting sqref="P54:P56">
    <cfRule type="containsText" dxfId="5" priority="4" operator="containsText" text="НЕ">
      <formula>NOT(ISERROR(SEARCH("НЕ",P54)))</formula>
    </cfRule>
    <cfRule type="containsText" dxfId="4" priority="5" operator="containsText" text="ОДНОРОДНЫЕ">
      <formula>NOT(ISERROR(SEARCH("ОДНОРОДНЫЕ",P54)))</formula>
    </cfRule>
    <cfRule type="containsText" dxfId="3" priority="6" operator="containsText" text="НЕОДНОРОДНЫЕ">
      <formula>NOT(ISERROR(SEARCH("НЕОДНОРОДНЫЕ",P54)))</formula>
    </cfRule>
  </conditionalFormatting>
  <conditionalFormatting sqref="P54:P56">
    <cfRule type="containsText" dxfId="2" priority="1" operator="containsText" text="НЕОДНОРОДНЫЕ">
      <formula>NOT(ISERROR(SEARCH("НЕОДНОРОДНЫЕ",P54)))</formula>
    </cfRule>
    <cfRule type="containsText" dxfId="1" priority="2" operator="containsText" text="ОДНОРОДНЫЕ">
      <formula>NOT(ISERROR(SEARCH("ОДНОРОДНЫЕ",P54)))</formula>
    </cfRule>
    <cfRule type="containsText" dxfId="0" priority="3" operator="containsText" text="НЕОДНОРОДНЫЕ">
      <formula>NOT(ISERROR(SEARCH("НЕОДНОРОДНЫЕ",P54)))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2021-12-01T06:26:01Z</dcterms:modified>
</cp:coreProperties>
</file>