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993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8" i="1" l="1"/>
  <c r="K28" i="1"/>
  <c r="J28" i="1"/>
  <c r="O28" i="1" s="1"/>
  <c r="J21" i="1"/>
  <c r="K21" i="1"/>
  <c r="L21" i="1"/>
  <c r="J22" i="1"/>
  <c r="O22" i="1" s="1"/>
  <c r="K22" i="1"/>
  <c r="L22" i="1"/>
  <c r="J23" i="1"/>
  <c r="K23" i="1"/>
  <c r="L23" i="1"/>
  <c r="J24" i="1"/>
  <c r="O24" i="1" s="1"/>
  <c r="K24" i="1"/>
  <c r="L24" i="1"/>
  <c r="J25" i="1"/>
  <c r="O25" i="1" s="1"/>
  <c r="K25" i="1"/>
  <c r="L25" i="1"/>
  <c r="J26" i="1"/>
  <c r="O26" i="1" s="1"/>
  <c r="K26" i="1"/>
  <c r="L26" i="1"/>
  <c r="J27" i="1"/>
  <c r="O27" i="1" s="1"/>
  <c r="K27" i="1"/>
  <c r="L27" i="1"/>
  <c r="L20" i="1"/>
  <c r="K20" i="1"/>
  <c r="J20" i="1"/>
  <c r="L29" i="1"/>
  <c r="J29" i="1"/>
  <c r="O29" i="1" s="1"/>
  <c r="K29" i="1"/>
  <c r="M29" i="1" l="1"/>
  <c r="N29" i="1" s="1"/>
  <c r="M28" i="1"/>
  <c r="N28" i="1" s="1"/>
  <c r="M27" i="1"/>
  <c r="N27" i="1" s="1"/>
  <c r="M21" i="1"/>
  <c r="N21" i="1" s="1"/>
  <c r="M26" i="1"/>
  <c r="N26" i="1" s="1"/>
  <c r="M25" i="1"/>
  <c r="N25" i="1" s="1"/>
  <c r="M24" i="1"/>
  <c r="N24" i="1" s="1"/>
  <c r="M23" i="1"/>
  <c r="N23" i="1" s="1"/>
  <c r="M22" i="1"/>
  <c r="N22" i="1" s="1"/>
  <c r="O23" i="1"/>
  <c r="O21" i="1"/>
  <c r="M20" i="1"/>
  <c r="N20" i="1" s="1"/>
  <c r="O20" i="1"/>
  <c r="C17" i="1" l="1"/>
</calcChain>
</file>

<file path=xl/sharedStrings.xml><?xml version="1.0" encoding="utf-8"?>
<sst xmlns="http://schemas.openxmlformats.org/spreadsheetml/2006/main" count="57" uniqueCount="46">
  <si>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</si>
  <si>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</si>
  <si>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</si>
  <si>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</si>
  <si>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</si>
  <si>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</si>
  <si>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</si>
  <si>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</si>
  <si>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</si>
  <si>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</si>
  <si>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</si>
  <si>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</si>
  <si>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</si>
  <si>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</si>
  <si>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</si>
  <si>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</si>
  <si>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</si>
  <si>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</si>
  <si>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</si>
  <si>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</si>
  <si>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</si>
  <si>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</si>
  <si>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</si>
  <si>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</si>
  <si>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</si>
  <si>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Металлический внешний тубус CLICKLINE 33500CM (или эквивалент)</t>
  </si>
  <si>
    <t>Шт.</t>
  </si>
  <si>
    <t>Щипцы-вставка CLICKLINE 33510UN (или эквивалент)</t>
  </si>
  <si>
    <t>Щипцы-вставка CLICKLINE 33510SR (или эквивалент)</t>
  </si>
  <si>
    <t>Рукоятка CLICKLINE 33131 (или эквивалент)</t>
  </si>
  <si>
    <t>Щипцы-вставка ROBI 38610ON (или эквивалент)</t>
  </si>
  <si>
    <t>Металлический внешний тубус ROBI® 38600 (или эквивалент)</t>
  </si>
  <si>
    <t>Рукоятка ROBI 38151 (или эквивалент)</t>
  </si>
  <si>
    <t>Вставка рабочая CLICKLINE 34310MA (или эквивалент)</t>
  </si>
  <si>
    <t>КП вх.5026 от 24.11.2021 г.</t>
  </si>
  <si>
    <t>КП вх.5025 от 24.11.2021 г.</t>
  </si>
  <si>
    <t>КП вх.5044 от 25.11.2021 г.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</si>
  <si>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</si>
  <si>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</si>
  <si>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Исходя из имеющегося у Заказчика объёма финансового обеспечения для осуществления закупки НМЦД устанавливается в размере  612 200,00 (шестьсот двенадцать тысяч двести) рублей 00 копеек.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</si>
  <si>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</si>
  <si>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</si>
  <si>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</si>
  <si>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</si>
  <si>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№ 327-21н</t>
  </si>
  <si>
    <t>на поставку медицинских лапароскопических инструментов путем запроса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</si>
</sst>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164" fontId="0" fillId="0" borderId="1" xfId="0" applyNumberForma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64" fontId="0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 vertical="center" wrapText="1"/>
    </xf>
    <xf numFmtId="164" fontId="0" fillId="0" borderId="4" xfId="0" applyNumberFormat="1" applyFont="1" applyFill="1" applyBorder="1" applyAlignment="1">
      <alignment horizontal="center" vertical="center" wrapText="1"/>
    </xf>
    <xf numFmtId="164" fontId="0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abSelected="1" zoomScale="85" zoomScaleNormal="85" zoomScalePageLayoutView="70" workbookViewId="0">
      <selection activeCell="N10" sqref="N10"/>
    </sheetView>
  </sheetViews>
  <sheetFormatPr defaultRowHeight="15" x14ac:dyDescent="0.25"/>
  <cols>
    <col min="1" max="1" width="9.140625" style="17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O1" s="53" t="s">
        <v>40</v>
      </c>
    </row>
    <row r="2" spans="1:15" ht="14.45" customHeight="1" x14ac:dyDescent="0.25">
      <c r="B2" s="16"/>
      <c r="C2" s="16"/>
      <c r="D2" s="16"/>
      <c r="K2" s="16"/>
      <c r="L2" s="16"/>
      <c r="M2" s="16"/>
      <c r="N2" s="16"/>
      <c r="O2" s="53" t="s">
        <v>41</v>
      </c>
    </row>
    <row r="3" spans="1:15" x14ac:dyDescent="0.25">
      <c r="A3" s="39"/>
      <c r="B3" s="39"/>
      <c r="C3" s="39"/>
      <c r="D3" s="39"/>
      <c r="K3" s="39"/>
      <c r="L3" s="39"/>
      <c r="M3" s="39"/>
      <c r="N3" s="39"/>
      <c r="O3" s="53" t="s">
        <v>45</v>
      </c>
    </row>
    <row r="4" spans="1:15" ht="14.45" customHeight="1" x14ac:dyDescent="0.25">
      <c r="B4" s="16"/>
      <c r="C4" s="16"/>
      <c r="D4" s="16"/>
      <c r="K4" s="16"/>
      <c r="L4" s="16"/>
      <c r="M4" s="16"/>
      <c r="N4" s="16"/>
      <c r="O4" s="53" t="s">
        <v>42</v>
      </c>
    </row>
    <row r="5" spans="1:15" ht="14.45" customHeight="1" x14ac:dyDescent="0.25">
      <c r="B5" s="16"/>
      <c r="C5" s="16"/>
      <c r="D5" s="16"/>
      <c r="K5" s="16"/>
      <c r="L5" s="16"/>
      <c r="M5" s="16"/>
      <c r="N5" s="16"/>
      <c r="O5" s="53" t="s">
        <v>43</v>
      </c>
    </row>
    <row r="6" spans="1:15" ht="14.45" customHeight="1" x14ac:dyDescent="0.25">
      <c r="B6" s="16"/>
      <c r="C6" s="16"/>
      <c r="D6" s="16"/>
      <c r="K6" s="16"/>
      <c r="L6" s="16"/>
      <c r="M6" s="16"/>
      <c r="N6" s="16"/>
      <c r="O6" s="53" t="s">
        <v>44</v>
      </c>
    </row>
    <row r="7" spans="1:15" x14ac:dyDescent="0.25">
      <c r="B7" s="16"/>
      <c r="C7" s="16"/>
      <c r="D7" s="16"/>
      <c r="K7" s="16"/>
      <c r="L7" s="16"/>
      <c r="M7" s="16"/>
      <c r="N7" s="16"/>
    </row>
    <row r="8" spans="1:15" s="10" customFormat="1" x14ac:dyDescent="0.25">
      <c r="A8" s="8"/>
      <c r="B8" s="8"/>
      <c r="C8" s="8"/>
      <c r="D8" s="8"/>
      <c r="E8" s="9"/>
      <c r="F8" s="9"/>
      <c r="G8" s="9"/>
      <c r="H8" s="9"/>
      <c r="I8" s="9"/>
      <c r="J8" s="9"/>
      <c r="K8" s="8"/>
      <c r="L8" s="8"/>
      <c r="M8" s="8"/>
      <c r="N8" s="8"/>
      <c r="O8" s="11" t="s">
        <v>16</v>
      </c>
    </row>
    <row r="9" spans="1:15" s="10" customFormat="1" x14ac:dyDescent="0.25">
      <c r="A9" s="8"/>
      <c r="B9" s="8"/>
      <c r="C9" s="8"/>
      <c r="D9" s="8"/>
      <c r="E9" s="9"/>
      <c r="F9" s="9"/>
      <c r="G9" s="9"/>
      <c r="H9" s="9"/>
      <c r="I9" s="9"/>
      <c r="J9" s="9"/>
      <c r="K9" s="8"/>
      <c r="L9" s="8"/>
      <c r="M9" s="8"/>
      <c r="N9" s="8"/>
      <c r="O9" s="12" t="s">
        <v>21</v>
      </c>
    </row>
    <row r="10" spans="1:15" s="10" customFormat="1" x14ac:dyDescent="0.25">
      <c r="A10" s="8"/>
      <c r="B10" s="8"/>
      <c r="C10" s="8"/>
      <c r="D10" s="8"/>
      <c r="E10" s="9"/>
      <c r="F10" s="9"/>
      <c r="G10" s="9"/>
      <c r="H10" s="9"/>
      <c r="I10" s="9"/>
      <c r="J10" s="9"/>
      <c r="K10" s="8"/>
      <c r="L10" s="8"/>
      <c r="M10" s="8"/>
      <c r="N10" s="8"/>
      <c r="O10" s="12" t="s">
        <v>17</v>
      </c>
    </row>
    <row r="11" spans="1:15" s="10" customFormat="1" ht="14.45" x14ac:dyDescent="0.3">
      <c r="A11" s="8"/>
      <c r="B11" s="8"/>
      <c r="C11" s="8"/>
      <c r="D11" s="8"/>
      <c r="E11" s="9"/>
      <c r="F11" s="9"/>
      <c r="G11" s="9"/>
      <c r="H11" s="9"/>
      <c r="I11" s="9"/>
      <c r="J11" s="9"/>
      <c r="K11" s="8"/>
      <c r="L11" s="8"/>
      <c r="M11" s="8"/>
      <c r="N11" s="8"/>
      <c r="O11" s="9"/>
    </row>
    <row r="12" spans="1:15" s="10" customFormat="1" ht="28.9" customHeight="1" x14ac:dyDescent="0.25">
      <c r="A12" s="8"/>
      <c r="B12" s="8"/>
      <c r="C12" s="8"/>
      <c r="D12" s="8"/>
      <c r="E12" s="9"/>
      <c r="F12" s="9"/>
      <c r="G12" s="9"/>
      <c r="H12" s="9"/>
      <c r="I12" s="9"/>
      <c r="J12" s="9"/>
      <c r="K12" s="8"/>
      <c r="L12" s="43" t="s">
        <v>20</v>
      </c>
      <c r="M12" s="43"/>
      <c r="N12" s="8"/>
      <c r="O12" s="4" t="s">
        <v>18</v>
      </c>
    </row>
    <row r="13" spans="1:15" ht="18" x14ac:dyDescent="0.3">
      <c r="O13" s="5"/>
    </row>
    <row r="14" spans="1:15" ht="18.75" x14ac:dyDescent="0.25">
      <c r="B14" s="44" t="s">
        <v>19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5"/>
    </row>
    <row r="15" spans="1:15" hidden="1" x14ac:dyDescent="0.25"/>
    <row r="17" spans="1:15" s="8" customFormat="1" ht="40.15" customHeight="1" x14ac:dyDescent="0.25">
      <c r="A17" s="46" t="s">
        <v>14</v>
      </c>
      <c r="B17" s="47"/>
      <c r="C17" s="48">
        <f>SUMIF(O20:O29,"&gt;0")</f>
        <v>636400</v>
      </c>
      <c r="D17" s="47"/>
      <c r="E17" s="15" t="s">
        <v>34</v>
      </c>
      <c r="F17" s="15" t="s">
        <v>35</v>
      </c>
      <c r="G17" s="15" t="s">
        <v>36</v>
      </c>
      <c r="H17" s="15"/>
      <c r="I17" s="13"/>
      <c r="J17" s="6"/>
      <c r="K17" s="7"/>
      <c r="L17" s="7"/>
      <c r="M17" s="7"/>
      <c r="N17" s="7"/>
      <c r="O17" s="6"/>
    </row>
    <row r="18" spans="1:15" s="8" customFormat="1" ht="30" customHeight="1" x14ac:dyDescent="0.25">
      <c r="A18" s="41" t="s">
        <v>0</v>
      </c>
      <c r="B18" s="41" t="s">
        <v>1</v>
      </c>
      <c r="C18" s="41" t="s">
        <v>2</v>
      </c>
      <c r="D18" s="41"/>
      <c r="E18" s="6" t="s">
        <v>5</v>
      </c>
      <c r="F18" s="6" t="s">
        <v>7</v>
      </c>
      <c r="G18" s="14" t="s">
        <v>8</v>
      </c>
      <c r="H18" s="13" t="s">
        <v>22</v>
      </c>
      <c r="I18" s="13" t="s">
        <v>23</v>
      </c>
      <c r="J18" s="49" t="s">
        <v>15</v>
      </c>
      <c r="K18" s="41" t="s">
        <v>11</v>
      </c>
      <c r="L18" s="41" t="s">
        <v>12</v>
      </c>
      <c r="M18" s="41" t="s">
        <v>13</v>
      </c>
      <c r="N18" s="41" t="s">
        <v>9</v>
      </c>
      <c r="O18" s="45" t="s">
        <v>10</v>
      </c>
    </row>
    <row r="19" spans="1:15" s="8" customFormat="1" ht="30" x14ac:dyDescent="0.25">
      <c r="A19" s="42"/>
      <c r="B19" s="42"/>
      <c r="C19" s="24" t="s">
        <v>3</v>
      </c>
      <c r="D19" s="24" t="s">
        <v>4</v>
      </c>
      <c r="E19" s="23" t="s">
        <v>6</v>
      </c>
      <c r="F19" s="23" t="s">
        <v>6</v>
      </c>
      <c r="G19" s="14" t="s">
        <v>6</v>
      </c>
      <c r="H19" s="14" t="s">
        <v>6</v>
      </c>
      <c r="I19" s="6" t="s">
        <v>6</v>
      </c>
      <c r="J19" s="50"/>
      <c r="K19" s="41"/>
      <c r="L19" s="41"/>
      <c r="M19" s="41"/>
      <c r="N19" s="41"/>
      <c r="O19" s="45"/>
    </row>
    <row r="20" spans="1:15" s="8" customFormat="1" ht="41.45" customHeight="1" x14ac:dyDescent="0.25">
      <c r="A20" s="34">
        <v>1</v>
      </c>
      <c r="B20" s="35" t="s">
        <v>25</v>
      </c>
      <c r="C20" s="35" t="s">
        <v>26</v>
      </c>
      <c r="D20" s="35">
        <v>3</v>
      </c>
      <c r="E20" s="35">
        <v>20000</v>
      </c>
      <c r="F20" s="36">
        <v>20000</v>
      </c>
      <c r="G20" s="25">
        <v>22000</v>
      </c>
      <c r="H20" s="22"/>
      <c r="I20" s="22"/>
      <c r="J20" s="22">
        <f t="shared" ref="J20" si="0">AVERAGE(E20:I20)</f>
        <v>20666.666666666668</v>
      </c>
      <c r="K20" s="21">
        <f t="shared" ref="K20" si="1">COUNT(E20:I20)</f>
        <v>3</v>
      </c>
      <c r="L20" s="21">
        <f t="shared" ref="L20" si="2">STDEV(E20:I20)</f>
        <v>1154.7005383792514</v>
      </c>
      <c r="M20" s="21">
        <f t="shared" ref="M20" si="3">L20/J20*100</f>
        <v>5.5872606695770228</v>
      </c>
      <c r="N20" s="21" t="str">
        <f t="shared" ref="N20" si="4">IF(M20&lt;33,"ОДНОРОДНЫЕ","НЕОДНОРОДНЫЕ")</f>
        <v>ОДНОРОДНЫЕ</v>
      </c>
      <c r="O20" s="22">
        <f t="shared" ref="O20" si="5">D20*J20</f>
        <v>62000</v>
      </c>
    </row>
    <row r="21" spans="1:15" s="8" customFormat="1" ht="41.45" customHeight="1" x14ac:dyDescent="0.25">
      <c r="A21" s="34">
        <v>2</v>
      </c>
      <c r="B21" s="37" t="s">
        <v>27</v>
      </c>
      <c r="C21" s="37" t="s">
        <v>26</v>
      </c>
      <c r="D21" s="37">
        <v>2</v>
      </c>
      <c r="E21" s="37">
        <v>32000</v>
      </c>
      <c r="F21" s="38">
        <v>33000</v>
      </c>
      <c r="G21" s="25">
        <v>35000</v>
      </c>
      <c r="H21" s="22"/>
      <c r="I21" s="22"/>
      <c r="J21" s="22">
        <f t="shared" ref="J21:J27" si="6">AVERAGE(E21:I21)</f>
        <v>33333.333333333336</v>
      </c>
      <c r="K21" s="21">
        <f t="shared" ref="K21:K27" si="7">COUNT(E21:I21)</f>
        <v>3</v>
      </c>
      <c r="L21" s="21">
        <f t="shared" ref="L21:L27" si="8">STDEV(E21:I21)</f>
        <v>1527.5252316519466</v>
      </c>
      <c r="M21" s="21">
        <f t="shared" ref="M21:M27" si="9">L21/J21*100</f>
        <v>4.5825756949558389</v>
      </c>
      <c r="N21" s="21" t="str">
        <f t="shared" ref="N21:N27" si="10">IF(M21&lt;33,"ОДНОРОДНЫЕ","НЕОДНОРОДНЫЕ")</f>
        <v>ОДНОРОДНЫЕ</v>
      </c>
      <c r="O21" s="22">
        <f t="shared" ref="O21:O27" si="11">D21*J21</f>
        <v>66666.666666666672</v>
      </c>
    </row>
    <row r="22" spans="1:15" s="8" customFormat="1" ht="41.45" customHeight="1" x14ac:dyDescent="0.25">
      <c r="A22" s="34">
        <v>3</v>
      </c>
      <c r="B22" s="35" t="s">
        <v>28</v>
      </c>
      <c r="C22" s="35" t="s">
        <v>26</v>
      </c>
      <c r="D22" s="35">
        <v>1</v>
      </c>
      <c r="E22" s="35">
        <v>32000</v>
      </c>
      <c r="F22" s="36">
        <v>33000</v>
      </c>
      <c r="G22" s="25">
        <v>35000</v>
      </c>
      <c r="H22" s="22"/>
      <c r="I22" s="22"/>
      <c r="J22" s="22">
        <f t="shared" si="6"/>
        <v>33333.333333333336</v>
      </c>
      <c r="K22" s="21">
        <f t="shared" si="7"/>
        <v>3</v>
      </c>
      <c r="L22" s="21">
        <f t="shared" si="8"/>
        <v>1527.5252316519466</v>
      </c>
      <c r="M22" s="21">
        <f t="shared" si="9"/>
        <v>4.5825756949558389</v>
      </c>
      <c r="N22" s="21" t="str">
        <f t="shared" si="10"/>
        <v>ОДНОРОДНЫЕ</v>
      </c>
      <c r="O22" s="22">
        <f t="shared" si="11"/>
        <v>33333.333333333336</v>
      </c>
    </row>
    <row r="23" spans="1:15" s="8" customFormat="1" ht="41.45" customHeight="1" x14ac:dyDescent="0.25">
      <c r="A23" s="34">
        <v>4</v>
      </c>
      <c r="B23" s="35" t="s">
        <v>29</v>
      </c>
      <c r="C23" s="35" t="s">
        <v>26</v>
      </c>
      <c r="D23" s="35">
        <v>3</v>
      </c>
      <c r="E23" s="35">
        <v>28000</v>
      </c>
      <c r="F23" s="36">
        <v>30000</v>
      </c>
      <c r="G23" s="25">
        <v>33000</v>
      </c>
      <c r="H23" s="22"/>
      <c r="I23" s="22"/>
      <c r="J23" s="22">
        <f t="shared" si="6"/>
        <v>30333.333333333332</v>
      </c>
      <c r="K23" s="21">
        <f t="shared" si="7"/>
        <v>3</v>
      </c>
      <c r="L23" s="21">
        <f t="shared" si="8"/>
        <v>2516.6114784235833</v>
      </c>
      <c r="M23" s="21">
        <f t="shared" si="9"/>
        <v>8.2965213574403851</v>
      </c>
      <c r="N23" s="21" t="str">
        <f t="shared" si="10"/>
        <v>ОДНОРОДНЫЕ</v>
      </c>
      <c r="O23" s="22">
        <f t="shared" si="11"/>
        <v>91000</v>
      </c>
    </row>
    <row r="24" spans="1:15" s="8" customFormat="1" ht="41.45" customHeight="1" x14ac:dyDescent="0.25">
      <c r="A24" s="34">
        <v>5</v>
      </c>
      <c r="B24" s="35" t="s">
        <v>30</v>
      </c>
      <c r="C24" s="35" t="s">
        <v>26</v>
      </c>
      <c r="D24" s="35">
        <v>2</v>
      </c>
      <c r="E24" s="35">
        <v>68000</v>
      </c>
      <c r="F24" s="36">
        <v>68000</v>
      </c>
      <c r="G24" s="25">
        <v>70000</v>
      </c>
      <c r="H24" s="22"/>
      <c r="I24" s="22"/>
      <c r="J24" s="22">
        <f t="shared" si="6"/>
        <v>68666.666666666672</v>
      </c>
      <c r="K24" s="21">
        <f t="shared" si="7"/>
        <v>3</v>
      </c>
      <c r="L24" s="21">
        <f t="shared" si="8"/>
        <v>1154.7005383792516</v>
      </c>
      <c r="M24" s="21">
        <f t="shared" si="9"/>
        <v>1.6816027257950266</v>
      </c>
      <c r="N24" s="21" t="str">
        <f t="shared" si="10"/>
        <v>ОДНОРОДНЫЕ</v>
      </c>
      <c r="O24" s="22">
        <f t="shared" si="11"/>
        <v>137333.33333333334</v>
      </c>
    </row>
    <row r="25" spans="1:15" s="8" customFormat="1" ht="41.45" customHeight="1" x14ac:dyDescent="0.25">
      <c r="A25" s="34">
        <v>6</v>
      </c>
      <c r="B25" s="35" t="s">
        <v>31</v>
      </c>
      <c r="C25" s="35" t="s">
        <v>26</v>
      </c>
      <c r="D25" s="35">
        <v>2</v>
      </c>
      <c r="E25" s="35">
        <v>21000</v>
      </c>
      <c r="F25" s="36">
        <v>22000</v>
      </c>
      <c r="G25" s="25">
        <v>25000</v>
      </c>
      <c r="H25" s="22"/>
      <c r="I25" s="22"/>
      <c r="J25" s="22">
        <f t="shared" si="6"/>
        <v>22666.666666666668</v>
      </c>
      <c r="K25" s="21">
        <f t="shared" si="7"/>
        <v>3</v>
      </c>
      <c r="L25" s="21">
        <f t="shared" si="8"/>
        <v>2081.6659994661327</v>
      </c>
      <c r="M25" s="21">
        <f t="shared" si="9"/>
        <v>9.1838205858799959</v>
      </c>
      <c r="N25" s="21" t="str">
        <f t="shared" si="10"/>
        <v>ОДНОРОДНЫЕ</v>
      </c>
      <c r="O25" s="22">
        <f t="shared" si="11"/>
        <v>45333.333333333336</v>
      </c>
    </row>
    <row r="26" spans="1:15" s="8" customFormat="1" ht="41.45" customHeight="1" x14ac:dyDescent="0.25">
      <c r="A26" s="34">
        <v>7</v>
      </c>
      <c r="B26" s="37" t="s">
        <v>32</v>
      </c>
      <c r="C26" s="37" t="s">
        <v>26</v>
      </c>
      <c r="D26" s="37">
        <v>2</v>
      </c>
      <c r="E26" s="37">
        <v>61000</v>
      </c>
      <c r="F26" s="38">
        <v>62000</v>
      </c>
      <c r="G26" s="25">
        <v>65000</v>
      </c>
      <c r="H26" s="22"/>
      <c r="I26" s="22"/>
      <c r="J26" s="22">
        <f t="shared" si="6"/>
        <v>62666.666666666664</v>
      </c>
      <c r="K26" s="21">
        <f t="shared" si="7"/>
        <v>3</v>
      </c>
      <c r="L26" s="21">
        <f t="shared" si="8"/>
        <v>2081.6659994661327</v>
      </c>
      <c r="M26" s="21">
        <f t="shared" si="9"/>
        <v>3.3218074459565949</v>
      </c>
      <c r="N26" s="21" t="str">
        <f t="shared" si="10"/>
        <v>ОДНОРОДНЫЕ</v>
      </c>
      <c r="O26" s="22">
        <f t="shared" si="11"/>
        <v>125333.33333333333</v>
      </c>
    </row>
    <row r="27" spans="1:15" s="8" customFormat="1" ht="41.45" customHeight="1" x14ac:dyDescent="0.25">
      <c r="A27" s="34">
        <v>8</v>
      </c>
      <c r="B27" s="35" t="s">
        <v>33</v>
      </c>
      <c r="C27" s="35" t="s">
        <v>26</v>
      </c>
      <c r="D27" s="35">
        <v>2</v>
      </c>
      <c r="E27" s="35">
        <v>36100</v>
      </c>
      <c r="F27" s="36">
        <v>37000</v>
      </c>
      <c r="G27" s="25">
        <v>40000</v>
      </c>
      <c r="H27" s="22"/>
      <c r="I27" s="22"/>
      <c r="J27" s="22">
        <f t="shared" si="6"/>
        <v>37700</v>
      </c>
      <c r="K27" s="21">
        <f t="shared" si="7"/>
        <v>3</v>
      </c>
      <c r="L27" s="21">
        <f t="shared" si="8"/>
        <v>2042.0577856662137</v>
      </c>
      <c r="M27" s="21">
        <f t="shared" si="9"/>
        <v>5.4165989009713895</v>
      </c>
      <c r="N27" s="21" t="str">
        <f t="shared" si="10"/>
        <v>ОДНОРОДНЫЕ</v>
      </c>
      <c r="O27" s="22">
        <f t="shared" si="11"/>
        <v>75400</v>
      </c>
    </row>
    <row r="28" spans="1:15" s="8" customFormat="1" ht="15" customHeight="1" x14ac:dyDescent="0.2">
      <c r="A28" s="20">
        <v>9</v>
      </c>
      <c r="B28" s="30" t="s">
        <v>37</v>
      </c>
      <c r="C28" s="31"/>
      <c r="D28" s="32"/>
      <c r="E28" s="33">
        <v>612200</v>
      </c>
      <c r="F28" s="33">
        <v>627000</v>
      </c>
      <c r="G28" s="18">
        <v>670000</v>
      </c>
      <c r="H28" s="18"/>
      <c r="I28" s="18"/>
      <c r="J28" s="18">
        <f t="shared" ref="J28" si="12">AVERAGE(E28:I28)</f>
        <v>636400</v>
      </c>
      <c r="K28" s="19">
        <f t="shared" ref="K28" si="13">COUNT(E28:I28)</f>
        <v>3</v>
      </c>
      <c r="L28" s="19">
        <f t="shared" ref="L28" si="14">STDEV(E28:I28)</f>
        <v>30024.656534255308</v>
      </c>
      <c r="M28" s="19">
        <f t="shared" ref="M28" si="15">L28/J28*100</f>
        <v>4.7178907187704757</v>
      </c>
      <c r="N28" s="19" t="str">
        <f t="shared" ref="N28" si="16">IF(M28&lt;33,"ОДНОРОДНЫЕ","НЕОДНОРОДНЫЕ")</f>
        <v>ОДНОРОДНЫЕ</v>
      </c>
      <c r="O28" s="18">
        <f t="shared" ref="O28" si="17">D28*J28</f>
        <v>0</v>
      </c>
    </row>
    <row r="29" spans="1:15" s="8" customFormat="1" ht="15" hidden="1" customHeight="1" x14ac:dyDescent="0.3">
      <c r="A29" s="20">
        <v>10</v>
      </c>
      <c r="B29" s="28"/>
      <c r="C29" s="29"/>
      <c r="D29" s="26"/>
      <c r="E29" s="27"/>
      <c r="F29" s="27"/>
      <c r="G29" s="18"/>
      <c r="H29" s="18"/>
      <c r="I29" s="18"/>
      <c r="J29" s="18" t="e">
        <f>AVERAGE(E29:I29)</f>
        <v>#DIV/0!</v>
      </c>
      <c r="K29" s="19">
        <f>COUNT(E29:I29)</f>
        <v>0</v>
      </c>
      <c r="L29" s="19" t="e">
        <f>STDEV(E29:I29)</f>
        <v>#DIV/0!</v>
      </c>
      <c r="M29" s="19" t="e">
        <f>L29/J29*100</f>
        <v>#DIV/0!</v>
      </c>
      <c r="N29" s="19" t="e">
        <f>IF(M29&lt;33,"ОДНОРОДНЫЕ","НЕОДНОРОДНЫЕ")</f>
        <v>#DIV/0!</v>
      </c>
      <c r="O29" s="18" t="e">
        <f>D29*J29</f>
        <v>#DIV/0!</v>
      </c>
    </row>
    <row r="30" spans="1:15" s="10" customFormat="1" ht="14.45" x14ac:dyDescent="0.3">
      <c r="A30" s="8"/>
      <c r="B30" s="8"/>
      <c r="C30" s="8"/>
      <c r="D30" s="8"/>
      <c r="E30" s="9"/>
      <c r="F30" s="9"/>
      <c r="G30" s="9"/>
      <c r="H30" s="9"/>
      <c r="I30" s="9"/>
      <c r="J30" s="9"/>
      <c r="K30" s="8"/>
      <c r="L30" s="8"/>
      <c r="M30" s="8"/>
      <c r="N30" s="8"/>
      <c r="O30" s="9"/>
    </row>
    <row r="31" spans="1:15" s="40" customFormat="1" ht="33.6" customHeight="1" x14ac:dyDescent="0.25">
      <c r="A31" s="51" t="s">
        <v>38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</row>
    <row r="32" spans="1:15" s="40" customFormat="1" ht="33.6" customHeight="1" x14ac:dyDescent="0.25">
      <c r="A32" s="51" t="s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</row>
    <row r="33" spans="1:15" s="40" customFormat="1" ht="15" customHeight="1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</row>
    <row r="34" spans="1:15" s="40" customFormat="1" ht="31.9" customHeight="1" x14ac:dyDescent="0.25">
      <c r="A34" s="52" t="s">
        <v>39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</row>
  </sheetData>
  <mergeCells count="17">
    <mergeCell ref="L12:M12"/>
    <mergeCell ref="B14:N14"/>
    <mergeCell ref="A31:O31"/>
    <mergeCell ref="A32:O32"/>
    <mergeCell ref="A33:O3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34:O34"/>
  </mergeCells>
  <conditionalFormatting sqref="N20:N29">
    <cfRule type="containsText" dxfId="5" priority="10" operator="containsText" text="НЕ">
      <formula>NOT(ISERROR(SEARCH("НЕ",N20)))</formula>
    </cfRule>
    <cfRule type="containsText" dxfId="4" priority="11" operator="containsText" text="ОДНОРОДНЫЕ">
      <formula>NOT(ISERROR(SEARCH("ОДНОРОДНЫЕ",N20)))</formula>
    </cfRule>
    <cfRule type="containsText" dxfId="3" priority="12" operator="containsText" text="НЕОДНОРОДНЫЕ">
      <formula>NOT(ISERROR(SEARCH("НЕОДНОРОДНЫЕ",N20)))</formula>
    </cfRule>
  </conditionalFormatting>
  <conditionalFormatting sqref="N20:N29">
    <cfRule type="containsText" dxfId="2" priority="7" operator="containsText" text="НЕОДНОРОДНЫЕ">
      <formula>NOT(ISERROR(SEARCH("НЕОДНОРОДНЫЕ",N20)))</formula>
    </cfRule>
    <cfRule type="containsText" dxfId="1" priority="8" operator="containsText" text="ОДНОРОДНЫЕ">
      <formula>NOT(ISERROR(SEARCH("ОДНОРОДНЫЕ",N20)))</formula>
    </cfRule>
    <cfRule type="containsText" dxfId="0" priority="9" operator="containsText" text="НЕОДНОРОДНЫЕ">
      <formula>NOT(ISERROR(SEARCH("НЕОДНОРОДНЫЕ",N20)))</formula>
    </cfRule>
  </conditionalFormatting>
  <pageMargins left="0.31496062992125984" right="0.19685039370078741" top="0.35433070866141736" bottom="0.35433070866141736" header="0.11811023622047245" footer="0.11811023622047245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2021-12-01T05:33:26Z</dcterms:modified>
</cp:coreProperties>
</file>