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4" i="1"/>
  <c r="K24"/>
  <c r="J24"/>
  <c r="L23"/>
  <c r="K23"/>
  <c r="J23"/>
  <c r="O23" s="1"/>
  <c r="L22"/>
  <c r="K22"/>
  <c r="J22"/>
  <c r="O22" s="1"/>
  <c r="L21"/>
  <c r="K21"/>
  <c r="J21"/>
  <c r="L20"/>
  <c r="K20"/>
  <c r="J20"/>
  <c r="O20" s="1"/>
  <c r="L27"/>
  <c r="K27"/>
  <c r="J27"/>
  <c r="O27" s="1"/>
  <c r="L26"/>
  <c r="K26"/>
  <c r="J26"/>
  <c r="O26" s="1"/>
  <c r="L25"/>
  <c r="K25"/>
  <c r="J25"/>
  <c r="O25" s="1"/>
  <c r="L31"/>
  <c r="K31"/>
  <c r="L30"/>
  <c r="K30"/>
  <c r="L28"/>
  <c r="K28"/>
  <c r="J31"/>
  <c r="J30"/>
  <c r="O30" s="1"/>
  <c r="J28"/>
  <c r="L32"/>
  <c r="J32"/>
  <c r="O32" s="1"/>
  <c r="K32"/>
  <c r="M26" l="1"/>
  <c r="N26" s="1"/>
  <c r="M22"/>
  <c r="N22" s="1"/>
  <c r="M27"/>
  <c r="N27" s="1"/>
  <c r="M21"/>
  <c r="N21" s="1"/>
  <c r="M31"/>
  <c r="N31" s="1"/>
  <c r="M20"/>
  <c r="N20" s="1"/>
  <c r="M25"/>
  <c r="N25" s="1"/>
  <c r="M23"/>
  <c r="N23" s="1"/>
  <c r="M32"/>
  <c r="N32" s="1"/>
  <c r="M24"/>
  <c r="N24" s="1"/>
  <c r="O21"/>
  <c r="O24"/>
  <c r="K29"/>
  <c r="L29"/>
  <c r="J29"/>
  <c r="O29" s="1"/>
  <c r="M28"/>
  <c r="N28" s="1"/>
  <c r="M30"/>
  <c r="N30" s="1"/>
  <c r="O31"/>
  <c r="O28"/>
  <c r="C17" l="1"/>
  <c r="M29"/>
  <c r="N29" s="1"/>
</calcChain>
</file>

<file path=xl/sharedStrings.xml><?xml version="1.0" encoding="utf-8"?>
<sst xmlns="http://schemas.openxmlformats.org/spreadsheetml/2006/main" count="64" uniqueCount="49">
  <si>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</si>
  <si>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</si>
  <si>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</si>
  <si>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</si>
  <si>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</si>
  <si>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</si>
  <si>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</si>
  <si>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</si>
  <si>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</si>
  <si>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</si>
  <si>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</si>
  <si>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</si>
  <si>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</si>
  <si>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</si>
  <si>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</si>
  <si>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</si>
  <si>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</si>
  <si>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</si>
  <si>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</si>
  <si>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</si>
  <si>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</si>
  <si>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</si>
  <si>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</si>
  <si>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</si>
  <si>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</si>
  <si>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Спидекс базовый слой</t>
  </si>
  <si>
    <t>Спидекс активатор</t>
  </si>
  <si>
    <t>Спидекс коррекционный слой</t>
  </si>
  <si>
    <t>Фуджи 1 GC</t>
  </si>
  <si>
    <t>Альгинатный материал для оттисков    Hydroqum-5</t>
  </si>
  <si>
    <t>уп</t>
  </si>
  <si>
    <t>гипс 2 класс</t>
  </si>
  <si>
    <t>гипс 3 класс</t>
  </si>
  <si>
    <t>гипс 4 класс</t>
  </si>
  <si>
    <t>КП вх.978 от 03.03.2021</t>
  </si>
  <si>
    <t>КП вх.979 от 03.03.2021</t>
  </si>
  <si>
    <t>КП вх.980 от 03.03.2021</t>
  </si>
  <si>
    <t>ЗетаПлюс Софт базовый слой</t>
  </si>
  <si>
    <t>Боры для турбинного наконечника</t>
  </si>
  <si>
    <t>ЗетаПлюс Софт коррегирующий слой</t>
  </si>
  <si>
    <t>ЗетаПлюс Софт активатор</t>
  </si>
  <si>
    <t>№ 212-21н</t>
  </si>
  <si>
    <t>к Извещению о проведении закупки на поставку ортопедических расходных материалов</t>
  </si>
  <si>
    <t>только субъекты малого и среднего предпринимательства</t>
  </si>
  <si>
    <t xml:space="preserve"> путем запроса котировок в электронной форме, участниками которого могут являться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</si>
  <si>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</si>
  <si>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</si>
  <si>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379 600,00 (триста семьдесят девять тысяч шестьсот) рублей.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</si>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</sst>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topLeftCell="A11" zoomScale="85" zoomScaleNormal="85" zoomScalePageLayoutView="70" workbookViewId="0">
      <selection sqref="A1:O37"/>
    </sheetView>
  </sheetViews>
  <sheetFormatPr defaultColWidth="9.109375" defaultRowHeight="14.4"/>
  <cols>
    <col min="1" max="1" width="9.109375" style="2"/>
    <col min="2" max="2" width="29" style="8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8" t="s">
        <v>48</v>
      </c>
    </row>
    <row r="2" spans="1:15">
      <c r="A2" s="16"/>
      <c r="C2" s="16"/>
      <c r="D2" s="16"/>
      <c r="K2" s="16"/>
      <c r="L2" s="16"/>
      <c r="M2" s="16"/>
      <c r="N2" s="16"/>
      <c r="O2" s="38" t="s">
        <v>42</v>
      </c>
    </row>
    <row r="3" spans="1:15">
      <c r="A3" s="16"/>
      <c r="C3" s="16"/>
      <c r="D3" s="16"/>
      <c r="K3" s="16"/>
      <c r="L3" s="16"/>
      <c r="M3" s="16"/>
      <c r="N3" s="16"/>
      <c r="O3" s="38" t="s">
        <v>44</v>
      </c>
    </row>
    <row r="4" spans="1:15">
      <c r="A4" s="26"/>
      <c r="C4" s="26"/>
      <c r="D4" s="26"/>
      <c r="K4" s="26"/>
      <c r="L4" s="26"/>
      <c r="M4" s="26"/>
      <c r="N4" s="26"/>
      <c r="O4" s="38" t="s">
        <v>43</v>
      </c>
    </row>
    <row r="5" spans="1:15">
      <c r="A5" s="16"/>
      <c r="C5" s="16"/>
      <c r="D5" s="16"/>
      <c r="K5" s="16"/>
      <c r="L5" s="16"/>
      <c r="M5" s="16"/>
      <c r="N5" s="16"/>
      <c r="O5" s="38" t="s">
        <v>41</v>
      </c>
    </row>
    <row r="6" spans="1:15">
      <c r="A6" s="16"/>
      <c r="C6" s="16"/>
      <c r="D6" s="16"/>
      <c r="K6" s="16"/>
      <c r="L6" s="16"/>
      <c r="M6" s="16"/>
      <c r="N6" s="16"/>
    </row>
    <row r="7" spans="1:15">
      <c r="A7" s="16"/>
      <c r="C7" s="16"/>
      <c r="D7" s="16"/>
      <c r="K7" s="16"/>
      <c r="L7" s="16"/>
      <c r="M7" s="16"/>
      <c r="N7" s="16"/>
    </row>
    <row r="8" spans="1:15" s="10" customFormat="1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8" customHeigh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8" t="s">
        <v>20</v>
      </c>
      <c r="M12" s="28"/>
      <c r="N12" s="8"/>
      <c r="O12" s="4" t="s">
        <v>18</v>
      </c>
    </row>
    <row r="13" spans="1:15" ht="18">
      <c r="O13" s="5"/>
    </row>
    <row r="14" spans="1:15" ht="18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7" spans="1:15" s="8" customFormat="1" ht="28.5" customHeight="1">
      <c r="A17" s="32" t="s">
        <v>14</v>
      </c>
      <c r="B17" s="33"/>
      <c r="C17" s="34">
        <f>SUMIF(O20:O32,"&gt;0")</f>
        <v>388536</v>
      </c>
      <c r="D17" s="33"/>
      <c r="E17" s="15" t="s">
        <v>34</v>
      </c>
      <c r="F17" s="15" t="s">
        <v>35</v>
      </c>
      <c r="G17" s="15" t="s">
        <v>36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>
      <c r="A18" s="37" t="s">
        <v>0</v>
      </c>
      <c r="B18" s="37" t="s">
        <v>1</v>
      </c>
      <c r="C18" s="37" t="s">
        <v>2</v>
      </c>
      <c r="D18" s="37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5" t="s">
        <v>15</v>
      </c>
      <c r="K18" s="37" t="s">
        <v>11</v>
      </c>
      <c r="L18" s="37" t="s">
        <v>12</v>
      </c>
      <c r="M18" s="37" t="s">
        <v>13</v>
      </c>
      <c r="N18" s="37" t="s">
        <v>9</v>
      </c>
      <c r="O18" s="31" t="s">
        <v>10</v>
      </c>
    </row>
    <row r="19" spans="1:15" s="8" customFormat="1" ht="28.8">
      <c r="A19" s="37"/>
      <c r="B19" s="37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6"/>
      <c r="K19" s="37"/>
      <c r="L19" s="37"/>
      <c r="M19" s="37"/>
      <c r="N19" s="37"/>
      <c r="O19" s="31"/>
    </row>
    <row r="20" spans="1:15" s="21" customFormat="1" ht="15.6" customHeight="1">
      <c r="A20" s="17">
        <v>1</v>
      </c>
      <c r="B20" s="27" t="s">
        <v>25</v>
      </c>
      <c r="C20" s="24" t="s">
        <v>30</v>
      </c>
      <c r="D20" s="19">
        <v>25</v>
      </c>
      <c r="E20" s="20">
        <v>1680</v>
      </c>
      <c r="F20" s="20">
        <v>1765</v>
      </c>
      <c r="G20" s="20">
        <v>1714</v>
      </c>
      <c r="H20" s="20"/>
      <c r="I20" s="20"/>
      <c r="J20" s="20">
        <f t="shared" ref="J20:J28" si="0">AVERAGE(E20:I20)</f>
        <v>1719.6666666666667</v>
      </c>
      <c r="K20" s="17">
        <f t="shared" ref="K20:K28" si="1">COUNT(E20:I20)</f>
        <v>3</v>
      </c>
      <c r="L20" s="17">
        <f t="shared" ref="L20:L28" si="2">STDEV(E20:I20)</f>
        <v>42.782395133197284</v>
      </c>
      <c r="M20" s="17">
        <f t="shared" ref="M20:M28" si="3">L20/J20*100</f>
        <v>2.4878306919866611</v>
      </c>
      <c r="N20" s="17" t="str">
        <f t="shared" ref="N20:N28" si="4">IF(M20&lt;33,"ОДНОРОДНЫЕ","НЕОДНОРОДНЫЕ")</f>
        <v>ОДНОРОДНЫЕ</v>
      </c>
      <c r="O20" s="20">
        <f t="shared" ref="O20:O28" si="5">D20*J20</f>
        <v>42991.666666666672</v>
      </c>
    </row>
    <row r="21" spans="1:15" s="21" customFormat="1" ht="16.2" customHeight="1">
      <c r="A21" s="17">
        <v>2</v>
      </c>
      <c r="B21" s="27" t="s">
        <v>26</v>
      </c>
      <c r="C21" s="24" t="s">
        <v>30</v>
      </c>
      <c r="D21" s="19">
        <v>45</v>
      </c>
      <c r="E21" s="20">
        <v>1020</v>
      </c>
      <c r="F21" s="20">
        <v>1071</v>
      </c>
      <c r="G21" s="20">
        <v>1040</v>
      </c>
      <c r="H21" s="20"/>
      <c r="I21" s="20"/>
      <c r="J21" s="20">
        <f t="shared" si="0"/>
        <v>1043.6666666666667</v>
      </c>
      <c r="K21" s="17">
        <f t="shared" si="1"/>
        <v>3</v>
      </c>
      <c r="L21" s="17">
        <f t="shared" si="2"/>
        <v>25.696951829609201</v>
      </c>
      <c r="M21" s="17">
        <f t="shared" si="3"/>
        <v>2.4621799900615646</v>
      </c>
      <c r="N21" s="17" t="str">
        <f t="shared" si="4"/>
        <v>ОДНОРОДНЫЕ</v>
      </c>
      <c r="O21" s="20">
        <f t="shared" si="5"/>
        <v>46965</v>
      </c>
    </row>
    <row r="22" spans="1:15" s="21" customFormat="1" ht="16.2" customHeight="1">
      <c r="A22" s="17">
        <v>3</v>
      </c>
      <c r="B22" s="27" t="s">
        <v>27</v>
      </c>
      <c r="C22" s="24" t="s">
        <v>30</v>
      </c>
      <c r="D22" s="22">
        <v>20</v>
      </c>
      <c r="E22" s="20">
        <v>770</v>
      </c>
      <c r="F22" s="20">
        <v>809</v>
      </c>
      <c r="G22" s="20">
        <v>785</v>
      </c>
      <c r="H22" s="20"/>
      <c r="I22" s="20"/>
      <c r="J22" s="20">
        <f t="shared" si="0"/>
        <v>788</v>
      </c>
      <c r="K22" s="17">
        <f t="shared" si="1"/>
        <v>3</v>
      </c>
      <c r="L22" s="17">
        <f t="shared" si="2"/>
        <v>19.672315572906001</v>
      </c>
      <c r="M22" s="17">
        <f t="shared" si="3"/>
        <v>2.4964867478307107</v>
      </c>
      <c r="N22" s="17" t="str">
        <f t="shared" si="4"/>
        <v>ОДНОРОДНЫЕ</v>
      </c>
      <c r="O22" s="20">
        <f t="shared" si="5"/>
        <v>15760</v>
      </c>
    </row>
    <row r="23" spans="1:15" s="21" customFormat="1" ht="15.6" customHeight="1">
      <c r="A23" s="17">
        <v>4</v>
      </c>
      <c r="B23" s="27" t="s">
        <v>28</v>
      </c>
      <c r="C23" s="24" t="s">
        <v>30</v>
      </c>
      <c r="D23" s="19">
        <v>15</v>
      </c>
      <c r="E23" s="20">
        <v>5990</v>
      </c>
      <c r="F23" s="20">
        <v>6293</v>
      </c>
      <c r="G23" s="20">
        <v>6110</v>
      </c>
      <c r="H23" s="20"/>
      <c r="I23" s="20"/>
      <c r="J23" s="20">
        <f t="shared" si="0"/>
        <v>6131</v>
      </c>
      <c r="K23" s="17">
        <f t="shared" si="1"/>
        <v>3</v>
      </c>
      <c r="L23" s="17">
        <f t="shared" si="2"/>
        <v>152.58767971235423</v>
      </c>
      <c r="M23" s="17">
        <f t="shared" si="3"/>
        <v>2.4887894260700412</v>
      </c>
      <c r="N23" s="17" t="str">
        <f t="shared" si="4"/>
        <v>ОДНОРОДНЫЕ</v>
      </c>
      <c r="O23" s="20">
        <f t="shared" si="5"/>
        <v>91965</v>
      </c>
    </row>
    <row r="24" spans="1:15" s="21" customFormat="1" ht="26.4">
      <c r="A24" s="17">
        <v>5</v>
      </c>
      <c r="B24" s="27" t="s">
        <v>29</v>
      </c>
      <c r="C24" s="24" t="s">
        <v>30</v>
      </c>
      <c r="D24" s="19">
        <v>30</v>
      </c>
      <c r="E24" s="20">
        <v>470</v>
      </c>
      <c r="F24" s="20">
        <v>493</v>
      </c>
      <c r="G24" s="20">
        <v>479</v>
      </c>
      <c r="H24" s="20"/>
      <c r="I24" s="20"/>
      <c r="J24" s="20">
        <f t="shared" si="0"/>
        <v>480.66666666666669</v>
      </c>
      <c r="K24" s="17">
        <f t="shared" si="1"/>
        <v>3</v>
      </c>
      <c r="L24" s="17">
        <f t="shared" si="2"/>
        <v>11.590225767141636</v>
      </c>
      <c r="M24" s="17">
        <f t="shared" si="3"/>
        <v>2.4112813662569286</v>
      </c>
      <c r="N24" s="17" t="str">
        <f t="shared" si="4"/>
        <v>ОДНОРОДНЫЕ</v>
      </c>
      <c r="O24" s="20">
        <f t="shared" si="5"/>
        <v>14420</v>
      </c>
    </row>
    <row r="25" spans="1:15" s="21" customFormat="1" ht="16.2" customHeight="1">
      <c r="A25" s="17">
        <v>6</v>
      </c>
      <c r="B25" s="18" t="s">
        <v>31</v>
      </c>
      <c r="C25" s="17" t="s">
        <v>30</v>
      </c>
      <c r="D25" s="19">
        <v>30</v>
      </c>
      <c r="E25" s="20">
        <v>1980</v>
      </c>
      <c r="F25" s="20">
        <v>2081</v>
      </c>
      <c r="G25" s="20">
        <v>2020</v>
      </c>
      <c r="H25" s="20"/>
      <c r="I25" s="20"/>
      <c r="J25" s="20">
        <f t="shared" si="0"/>
        <v>2027</v>
      </c>
      <c r="K25" s="17">
        <f t="shared" si="1"/>
        <v>3</v>
      </c>
      <c r="L25" s="17">
        <f t="shared" si="2"/>
        <v>50.862559904118079</v>
      </c>
      <c r="M25" s="17">
        <f t="shared" si="3"/>
        <v>2.5092530786442073</v>
      </c>
      <c r="N25" s="17" t="str">
        <f t="shared" si="4"/>
        <v>ОДНОРОДНЫЕ</v>
      </c>
      <c r="O25" s="20">
        <f t="shared" si="5"/>
        <v>60810</v>
      </c>
    </row>
    <row r="26" spans="1:15" s="21" customFormat="1" ht="13.2">
      <c r="A26" s="17">
        <v>7</v>
      </c>
      <c r="B26" s="18" t="s">
        <v>32</v>
      </c>
      <c r="C26" s="17" t="s">
        <v>30</v>
      </c>
      <c r="D26" s="22">
        <v>35</v>
      </c>
      <c r="E26" s="20">
        <v>1400</v>
      </c>
      <c r="F26" s="20">
        <v>1471</v>
      </c>
      <c r="G26" s="20">
        <v>1428</v>
      </c>
      <c r="H26" s="20"/>
      <c r="I26" s="20"/>
      <c r="J26" s="20">
        <f t="shared" si="0"/>
        <v>1433</v>
      </c>
      <c r="K26" s="17">
        <f t="shared" si="1"/>
        <v>3</v>
      </c>
      <c r="L26" s="17">
        <f t="shared" si="2"/>
        <v>35.763109484495331</v>
      </c>
      <c r="M26" s="17">
        <f t="shared" si="3"/>
        <v>2.4956810526514537</v>
      </c>
      <c r="N26" s="17" t="str">
        <f t="shared" si="4"/>
        <v>ОДНОРОДНЫЕ</v>
      </c>
      <c r="O26" s="20">
        <f t="shared" si="5"/>
        <v>50155</v>
      </c>
    </row>
    <row r="27" spans="1:15" s="21" customFormat="1" ht="13.2">
      <c r="A27" s="17">
        <v>8</v>
      </c>
      <c r="B27" s="18" t="s">
        <v>33</v>
      </c>
      <c r="C27" s="17" t="s">
        <v>30</v>
      </c>
      <c r="D27" s="19">
        <v>30</v>
      </c>
      <c r="E27" s="20">
        <v>1590</v>
      </c>
      <c r="F27" s="20">
        <v>1671</v>
      </c>
      <c r="G27" s="20">
        <v>1622</v>
      </c>
      <c r="H27" s="20"/>
      <c r="I27" s="20"/>
      <c r="J27" s="20">
        <f t="shared" si="0"/>
        <v>1627.6666666666667</v>
      </c>
      <c r="K27" s="17">
        <f t="shared" si="1"/>
        <v>3</v>
      </c>
      <c r="L27" s="17">
        <f t="shared" si="2"/>
        <v>40.79624165696503</v>
      </c>
      <c r="M27" s="17">
        <f t="shared" si="3"/>
        <v>2.5064248406900491</v>
      </c>
      <c r="N27" s="17" t="str">
        <f t="shared" si="4"/>
        <v>ОДНОРОДНЫЕ</v>
      </c>
      <c r="O27" s="20">
        <f t="shared" si="5"/>
        <v>48830</v>
      </c>
    </row>
    <row r="28" spans="1:15" s="21" customFormat="1" ht="15.6" customHeight="1">
      <c r="A28" s="17">
        <v>9</v>
      </c>
      <c r="B28" s="18" t="s">
        <v>37</v>
      </c>
      <c r="C28" s="17" t="s">
        <v>30</v>
      </c>
      <c r="D28" s="19">
        <v>1</v>
      </c>
      <c r="E28" s="20">
        <v>1800</v>
      </c>
      <c r="F28" s="20">
        <v>1891</v>
      </c>
      <c r="G28" s="20">
        <v>1836</v>
      </c>
      <c r="H28" s="20"/>
      <c r="I28" s="20"/>
      <c r="J28" s="20">
        <f t="shared" si="0"/>
        <v>1842.3333333333333</v>
      </c>
      <c r="K28" s="17">
        <f t="shared" si="1"/>
        <v>3</v>
      </c>
      <c r="L28" s="17">
        <f t="shared" si="2"/>
        <v>45.829393770079733</v>
      </c>
      <c r="M28" s="17">
        <f t="shared" si="3"/>
        <v>2.4875733908130848</v>
      </c>
      <c r="N28" s="17" t="str">
        <f t="shared" si="4"/>
        <v>ОДНОРОДНЫЕ</v>
      </c>
      <c r="O28" s="20">
        <f t="shared" si="5"/>
        <v>1842.3333333333333</v>
      </c>
    </row>
    <row r="29" spans="1:15" s="21" customFormat="1" ht="13.2">
      <c r="A29" s="17">
        <v>10</v>
      </c>
      <c r="B29" s="18" t="s">
        <v>40</v>
      </c>
      <c r="C29" s="17" t="s">
        <v>30</v>
      </c>
      <c r="D29" s="19">
        <v>1</v>
      </c>
      <c r="E29" s="20">
        <v>600</v>
      </c>
      <c r="F29" s="20">
        <v>630</v>
      </c>
      <c r="G29" s="20">
        <v>612</v>
      </c>
      <c r="H29" s="20"/>
      <c r="I29" s="20"/>
      <c r="J29" s="20">
        <f t="shared" ref="J29:J31" si="6">AVERAGE(E29:I29)</f>
        <v>614</v>
      </c>
      <c r="K29" s="17">
        <f t="shared" ref="K29:K31" si="7">COUNT(E29:I29)</f>
        <v>3</v>
      </c>
      <c r="L29" s="17">
        <f t="shared" ref="L29:L31" si="8">STDEV(E29:I29)</f>
        <v>15.0996688705415</v>
      </c>
      <c r="M29" s="17">
        <f t="shared" ref="M29:M31" si="9">L29/J29*100</f>
        <v>2.4592294577429152</v>
      </c>
      <c r="N29" s="17" t="str">
        <f t="shared" ref="N29:N31" si="10">IF(M29&lt;33,"ОДНОРОДНЫЕ","НЕОДНОРОДНЫЕ")</f>
        <v>ОДНОРОДНЫЕ</v>
      </c>
      <c r="O29" s="20">
        <f t="shared" ref="O29:O31" si="11">D29*J29</f>
        <v>614</v>
      </c>
    </row>
    <row r="30" spans="1:15" s="21" customFormat="1" ht="15" customHeight="1">
      <c r="A30" s="17">
        <v>11</v>
      </c>
      <c r="B30" s="18" t="s">
        <v>39</v>
      </c>
      <c r="C30" s="17" t="s">
        <v>30</v>
      </c>
      <c r="D30" s="22">
        <v>1</v>
      </c>
      <c r="E30" s="20">
        <v>850</v>
      </c>
      <c r="F30" s="20">
        <v>940</v>
      </c>
      <c r="G30" s="20">
        <v>859</v>
      </c>
      <c r="H30" s="20"/>
      <c r="I30" s="20"/>
      <c r="J30" s="20">
        <f t="shared" si="6"/>
        <v>883</v>
      </c>
      <c r="K30" s="17">
        <f t="shared" si="7"/>
        <v>3</v>
      </c>
      <c r="L30" s="17">
        <f t="shared" si="8"/>
        <v>49.568134925574917</v>
      </c>
      <c r="M30" s="17">
        <f t="shared" si="9"/>
        <v>5.6136053143346452</v>
      </c>
      <c r="N30" s="17" t="str">
        <f t="shared" si="10"/>
        <v>ОДНОРОДНЫЕ</v>
      </c>
      <c r="O30" s="20">
        <f t="shared" si="11"/>
        <v>883</v>
      </c>
    </row>
    <row r="31" spans="1:15" s="21" customFormat="1" ht="13.8" customHeight="1">
      <c r="A31" s="17">
        <v>12</v>
      </c>
      <c r="B31" s="23" t="s">
        <v>38</v>
      </c>
      <c r="C31" s="17" t="s">
        <v>30</v>
      </c>
      <c r="D31" s="19">
        <v>5</v>
      </c>
      <c r="E31" s="20">
        <v>2600</v>
      </c>
      <c r="F31" s="20">
        <v>2730</v>
      </c>
      <c r="G31" s="20">
        <v>2650</v>
      </c>
      <c r="H31" s="20"/>
      <c r="I31" s="20"/>
      <c r="J31" s="20">
        <f t="shared" si="6"/>
        <v>2660</v>
      </c>
      <c r="K31" s="17">
        <f t="shared" si="7"/>
        <v>3</v>
      </c>
      <c r="L31" s="17">
        <f t="shared" si="8"/>
        <v>65.574385243020004</v>
      </c>
      <c r="M31" s="17">
        <f t="shared" si="9"/>
        <v>2.4652024527451131</v>
      </c>
      <c r="N31" s="17" t="str">
        <f t="shared" si="10"/>
        <v>ОДНОРОДНЫЕ</v>
      </c>
      <c r="O31" s="20">
        <f t="shared" si="11"/>
        <v>13300</v>
      </c>
    </row>
    <row r="32" spans="1:15" s="21" customFormat="1" ht="14.4" customHeight="1">
      <c r="A32" s="17">
        <v>13</v>
      </c>
      <c r="B32" s="25" t="s">
        <v>45</v>
      </c>
      <c r="C32" s="17"/>
      <c r="D32" s="19"/>
      <c r="E32" s="20">
        <v>379600</v>
      </c>
      <c r="F32" s="20">
        <v>398841</v>
      </c>
      <c r="G32" s="20">
        <v>387167</v>
      </c>
      <c r="H32" s="20"/>
      <c r="I32" s="20"/>
      <c r="J32" s="20">
        <f>AVERAGE(E32:I32)</f>
        <v>388536</v>
      </c>
      <c r="K32" s="17">
        <f>COUNT(E32:I32)</f>
        <v>3</v>
      </c>
      <c r="L32" s="17">
        <f>STDEV(E32:I32)</f>
        <v>9693.2781348726403</v>
      </c>
      <c r="M32" s="17">
        <f>L32/J32*100</f>
        <v>2.4948211066342991</v>
      </c>
      <c r="N32" s="17" t="str">
        <f>IF(M32&lt;33,"ОДНОРОДНЫЕ","НЕОДНОРОДНЫЕ")</f>
        <v>ОДНОРОДНЫЕ</v>
      </c>
      <c r="O32" s="20">
        <f>D32*J32</f>
        <v>0</v>
      </c>
    </row>
    <row r="33" spans="1:15" s="10" customFormat="1">
      <c r="A33" s="8"/>
      <c r="B33" s="8"/>
      <c r="C33" s="8"/>
      <c r="D33" s="8"/>
      <c r="E33" s="9"/>
      <c r="F33" s="9"/>
      <c r="G33" s="9"/>
      <c r="H33" s="9"/>
      <c r="I33" s="9"/>
      <c r="J33" s="9"/>
      <c r="K33" s="8"/>
      <c r="L33" s="8"/>
      <c r="M33" s="8"/>
      <c r="N33" s="8"/>
      <c r="O33" s="9"/>
    </row>
    <row r="34" spans="1:15" s="39" customFormat="1" ht="31.8" customHeight="1">
      <c r="A34" s="30" t="s">
        <v>46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s="39" customFormat="1" ht="31.8" customHeight="1">
      <c r="A35" s="30" t="s">
        <v>24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s="39" customFormat="1" ht="17.399999999999999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s="39" customFormat="1" ht="16.8" customHeight="1">
      <c r="A37" s="40" t="s">
        <v>47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</sheetData>
  <mergeCells count="17">
    <mergeCell ref="A37:O37"/>
    <mergeCell ref="L12:M12"/>
    <mergeCell ref="B14:N14"/>
    <mergeCell ref="A34:O34"/>
    <mergeCell ref="A35:O35"/>
    <mergeCell ref="A36:O3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32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32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65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2021-08-30T02:45:22Z</dcterms:modified>
</cp:coreProperties>
</file>