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5" i="1"/>
  <c r="M25" s="1"/>
  <c r="N25" s="1"/>
  <c r="K25"/>
  <c r="J25"/>
  <c r="O25" s="1"/>
  <c r="L24"/>
  <c r="K24"/>
  <c r="J24"/>
  <c r="O24" s="1"/>
  <c r="L23"/>
  <c r="K23"/>
  <c r="L22"/>
  <c r="K22"/>
  <c r="L20"/>
  <c r="K20"/>
  <c r="J23"/>
  <c r="J22"/>
  <c r="O22" s="1"/>
  <c r="J20"/>
  <c r="L26"/>
  <c r="M26" s="1"/>
  <c r="J26"/>
  <c r="O26" s="1"/>
  <c r="K26"/>
  <c r="M24" l="1"/>
  <c r="N24" s="1"/>
  <c r="M23"/>
  <c r="N23" s="1"/>
  <c r="K21"/>
  <c r="L21"/>
  <c r="J21"/>
  <c r="O21" s="1"/>
  <c r="M20"/>
  <c r="N20" s="1"/>
  <c r="M22"/>
  <c r="N22" s="1"/>
  <c r="O23"/>
  <c r="O20"/>
  <c r="N26"/>
  <c r="C17" l="1"/>
  <c r="M21"/>
  <c r="N21" s="1"/>
</calcChain>
</file>

<file path=xl/sharedStrings.xml><?xml version="1.0" encoding="utf-8"?>
<sst xmlns="http://schemas.openxmlformats.org/spreadsheetml/2006/main" count="52" uniqueCount="44">
  <si>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</si>
  <si>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</si>
  <si>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</si>
  <si>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</si>
  <si>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</si>
  <si>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</si>
  <si>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</si>
  <si>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</si>
  <si>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</si>
  <si>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</si>
  <si>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</si>
  <si>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</si>
  <si>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</si>
  <si>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</si>
  <si>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</si>
  <si>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</si>
  <si>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</si>
  <si>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</si>
  <si>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</si>
  <si>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</si>
  <si>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</si>
  <si>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</si>
  <si>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</si>
  <si>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</si>
  <si>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</si>
  <si>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Набор реагентов для определения активированного парциального тромбопластинового времени</t>
  </si>
  <si>
    <t>Набор реагентов для определения концентрации фибриногена</t>
  </si>
  <si>
    <t>Реагент  для определения протромбинового времени (Техпластин-тест)</t>
  </si>
  <si>
    <t>Калибровочная плазма (АК калибратор)</t>
  </si>
  <si>
    <t>Набор калибраторов для определения концентрации фибриногена  (Фибриноген-калибратор)</t>
  </si>
  <si>
    <t>Кювета одноразовая</t>
  </si>
  <si>
    <t>набор</t>
  </si>
  <si>
    <t>штука</t>
  </si>
  <si>
    <t>КП вх.3509 от 19.08.2021</t>
  </si>
  <si>
    <t>КП вх.3508 от 19.08.2021</t>
  </si>
  <si>
    <t>КП вх.3507 от 19.08.2021</t>
  </si>
  <si>
    <t>ИТОГО:</t>
  </si>
  <si>
    <t>№ 211-21н</t>
  </si>
  <si>
    <t>к Извещению о проведении закупки на поставку реагентов и расходных материалов</t>
  </si>
  <si>
    <t xml:space="preserve"> для автоматического коагулометра АК-37 путем запроса котировок в электронной форме, </t>
  </si>
  <si>
    <t>участниками которого могут являться только субъекты малого и среднего предпринимательства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</si>
  <si>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</si>
  <si>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</si>
  <si>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791 001,40 (семьсот девяносто одна тысяча один рубль сорок копеек) рублей.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</si>
</sst>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topLeftCell="A16" zoomScale="85" zoomScaleNormal="85" zoomScalePageLayoutView="70" workbookViewId="0">
      <selection sqref="A1:O31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9" t="s">
        <v>41</v>
      </c>
    </row>
    <row r="2" spans="1:15">
      <c r="A2" s="18"/>
      <c r="B2" s="18"/>
      <c r="C2" s="18"/>
      <c r="D2" s="18"/>
      <c r="K2" s="18"/>
      <c r="L2" s="18"/>
      <c r="M2" s="18"/>
      <c r="N2" s="18"/>
      <c r="O2" s="39" t="s">
        <v>38</v>
      </c>
    </row>
    <row r="3" spans="1:15">
      <c r="A3" s="18"/>
      <c r="B3" s="18"/>
      <c r="C3" s="18"/>
      <c r="D3" s="18"/>
      <c r="K3" s="18"/>
      <c r="L3" s="18"/>
      <c r="M3" s="18"/>
      <c r="N3" s="18"/>
      <c r="O3" s="39" t="s">
        <v>39</v>
      </c>
    </row>
    <row r="4" spans="1:15">
      <c r="A4" s="25"/>
      <c r="B4" s="25"/>
      <c r="C4" s="25"/>
      <c r="D4" s="25"/>
      <c r="K4" s="25"/>
      <c r="L4" s="25"/>
      <c r="M4" s="25"/>
      <c r="N4" s="25"/>
      <c r="O4" s="39" t="s">
        <v>40</v>
      </c>
    </row>
    <row r="5" spans="1:15">
      <c r="A5" s="18"/>
      <c r="B5" s="18"/>
      <c r="C5" s="18"/>
      <c r="D5" s="18"/>
      <c r="K5" s="18"/>
      <c r="L5" s="18"/>
      <c r="M5" s="18"/>
      <c r="N5" s="18"/>
      <c r="O5" s="39" t="s">
        <v>37</v>
      </c>
    </row>
    <row r="6" spans="1:15">
      <c r="A6" s="18"/>
      <c r="B6" s="18"/>
      <c r="C6" s="18"/>
      <c r="D6" s="18"/>
      <c r="K6" s="18"/>
      <c r="L6" s="18"/>
      <c r="M6" s="18"/>
      <c r="N6" s="18"/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 s="10" customFormat="1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8" customHeigh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9" t="s">
        <v>20</v>
      </c>
      <c r="M12" s="29"/>
      <c r="N12" s="8"/>
      <c r="O12" s="4" t="s">
        <v>18</v>
      </c>
    </row>
    <row r="13" spans="1:15" ht="18">
      <c r="O13" s="5"/>
    </row>
    <row r="14" spans="1:15" ht="18"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"/>
    </row>
    <row r="17" spans="1:15" s="8" customFormat="1" ht="28.5" customHeight="1">
      <c r="A17" s="33" t="s">
        <v>14</v>
      </c>
      <c r="B17" s="34"/>
      <c r="C17" s="35">
        <f>SUMIF(O20:O26,"&gt;0")</f>
        <v>830254.26666666672</v>
      </c>
      <c r="D17" s="34"/>
      <c r="E17" s="15" t="s">
        <v>33</v>
      </c>
      <c r="F17" s="15" t="s">
        <v>34</v>
      </c>
      <c r="G17" s="15" t="s">
        <v>35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>
      <c r="A18" s="28" t="s">
        <v>0</v>
      </c>
      <c r="B18" s="28" t="s">
        <v>1</v>
      </c>
      <c r="C18" s="28" t="s">
        <v>2</v>
      </c>
      <c r="D18" s="28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6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2" t="s">
        <v>10</v>
      </c>
    </row>
    <row r="19" spans="1:15" s="8" customFormat="1" ht="28.8">
      <c r="A19" s="28"/>
      <c r="B19" s="2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7"/>
      <c r="K19" s="28"/>
      <c r="L19" s="28"/>
      <c r="M19" s="28"/>
      <c r="N19" s="28"/>
      <c r="O19" s="32"/>
    </row>
    <row r="20" spans="1:15" s="8" customFormat="1" ht="88.2" customHeight="1">
      <c r="A20" s="17">
        <v>1</v>
      </c>
      <c r="B20" s="21" t="s">
        <v>25</v>
      </c>
      <c r="C20" s="21" t="s">
        <v>31</v>
      </c>
      <c r="D20" s="22">
        <v>20</v>
      </c>
      <c r="E20" s="19">
        <v>4202.5</v>
      </c>
      <c r="F20" s="19">
        <v>3820.5</v>
      </c>
      <c r="G20" s="19">
        <v>4011.5</v>
      </c>
      <c r="H20" s="16"/>
      <c r="I20" s="16"/>
      <c r="J20" s="16">
        <f t="shared" ref="J20:J23" si="0">AVERAGE(E20:I20)</f>
        <v>4011.5</v>
      </c>
      <c r="K20" s="17">
        <f t="shared" ref="K20:K23" si="1">COUNT(E20:I20)</f>
        <v>3</v>
      </c>
      <c r="L20" s="17">
        <f t="shared" ref="L20:L23" si="2">STDEV(E20:I20)</f>
        <v>191</v>
      </c>
      <c r="M20" s="17">
        <f t="shared" ref="M20:M23" si="3">L20/J20*100</f>
        <v>4.7613112302131375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80230</v>
      </c>
    </row>
    <row r="21" spans="1:15" s="8" customFormat="1" ht="43.2">
      <c r="A21" s="23">
        <v>2</v>
      </c>
      <c r="B21" s="21" t="s">
        <v>26</v>
      </c>
      <c r="C21" s="21" t="s">
        <v>31</v>
      </c>
      <c r="D21" s="22">
        <v>20</v>
      </c>
      <c r="E21" s="19">
        <v>11513.1</v>
      </c>
      <c r="F21" s="19">
        <v>10466.4</v>
      </c>
      <c r="G21" s="19">
        <v>10989.8</v>
      </c>
      <c r="H21" s="16"/>
      <c r="I21" s="16"/>
      <c r="J21" s="16">
        <f t="shared" si="0"/>
        <v>10989.766666666668</v>
      </c>
      <c r="K21" s="17">
        <f t="shared" si="1"/>
        <v>3</v>
      </c>
      <c r="L21" s="17">
        <f t="shared" si="2"/>
        <v>523.35000079609188</v>
      </c>
      <c r="M21" s="17">
        <f t="shared" si="3"/>
        <v>4.7621575295449876</v>
      </c>
      <c r="N21" s="17" t="str">
        <f t="shared" si="4"/>
        <v>ОДНОРОДНЫЕ</v>
      </c>
      <c r="O21" s="16">
        <f t="shared" si="5"/>
        <v>219795.33333333337</v>
      </c>
    </row>
    <row r="22" spans="1:15" s="8" customFormat="1" ht="43.2">
      <c r="A22" s="23">
        <v>3</v>
      </c>
      <c r="B22" s="21" t="s">
        <v>27</v>
      </c>
      <c r="C22" s="21" t="s">
        <v>31</v>
      </c>
      <c r="D22" s="26">
        <v>30</v>
      </c>
      <c r="E22" s="19">
        <v>5749.4</v>
      </c>
      <c r="F22" s="19">
        <v>5226.7</v>
      </c>
      <c r="G22" s="19">
        <v>5488</v>
      </c>
      <c r="H22" s="16"/>
      <c r="I22" s="16"/>
      <c r="J22" s="16">
        <f t="shared" si="0"/>
        <v>5488.0333333333328</v>
      </c>
      <c r="K22" s="17">
        <f t="shared" si="1"/>
        <v>3</v>
      </c>
      <c r="L22" s="17">
        <f t="shared" si="2"/>
        <v>261.35000159430905</v>
      </c>
      <c r="M22" s="17">
        <f t="shared" si="3"/>
        <v>4.7621795590583584</v>
      </c>
      <c r="N22" s="17" t="str">
        <f t="shared" si="4"/>
        <v>ОДНОРОДНЫЕ</v>
      </c>
      <c r="O22" s="16">
        <f t="shared" si="5"/>
        <v>164641</v>
      </c>
    </row>
    <row r="23" spans="1:15" s="8" customFormat="1" ht="28.8">
      <c r="A23" s="23">
        <v>4</v>
      </c>
      <c r="B23" s="20" t="s">
        <v>28</v>
      </c>
      <c r="C23" s="21" t="s">
        <v>31</v>
      </c>
      <c r="D23" s="22">
        <v>2</v>
      </c>
      <c r="E23" s="16">
        <v>4751.7</v>
      </c>
      <c r="F23" s="16">
        <v>4319.7</v>
      </c>
      <c r="G23" s="16">
        <v>4537.7</v>
      </c>
      <c r="H23" s="16"/>
      <c r="I23" s="16"/>
      <c r="J23" s="16">
        <f t="shared" si="0"/>
        <v>4536.3666666666659</v>
      </c>
      <c r="K23" s="17">
        <f t="shared" si="1"/>
        <v>3</v>
      </c>
      <c r="L23" s="17">
        <f t="shared" si="2"/>
        <v>216.00308639770824</v>
      </c>
      <c r="M23" s="17">
        <f t="shared" si="3"/>
        <v>4.7615879021619714</v>
      </c>
      <c r="N23" s="17" t="str">
        <f t="shared" si="4"/>
        <v>ОДНОРОДНЫЕ</v>
      </c>
      <c r="O23" s="16">
        <f t="shared" si="5"/>
        <v>9072.7333333333318</v>
      </c>
    </row>
    <row r="24" spans="1:15" s="8" customFormat="1" ht="57.6">
      <c r="A24" s="23">
        <v>5</v>
      </c>
      <c r="B24" s="21" t="s">
        <v>29</v>
      </c>
      <c r="C24" s="21" t="s">
        <v>31</v>
      </c>
      <c r="D24" s="26">
        <v>1</v>
      </c>
      <c r="E24" s="24">
        <v>15205.4</v>
      </c>
      <c r="F24" s="24">
        <v>13823</v>
      </c>
      <c r="G24" s="24">
        <v>14517.2</v>
      </c>
      <c r="H24" s="24"/>
      <c r="I24" s="24"/>
      <c r="J24" s="24">
        <f t="shared" ref="J24:J25" si="6">AVERAGE(E24:I24)</f>
        <v>14515.200000000003</v>
      </c>
      <c r="K24" s="23">
        <f t="shared" ref="K24:K25" si="7">COUNT(E24:I24)</f>
        <v>3</v>
      </c>
      <c r="L24" s="23">
        <f t="shared" ref="L24:L25" si="8">STDEV(E24:I24)</f>
        <v>691.20217013539423</v>
      </c>
      <c r="M24" s="23">
        <f t="shared" ref="M24:M25" si="9">L24/J24*100</f>
        <v>4.7619197126832162</v>
      </c>
      <c r="N24" s="23" t="str">
        <f t="shared" ref="N24:N25" si="10">IF(M24&lt;33,"ОДНОРОДНЫЕ","НЕОДНОРОДНЫЕ")</f>
        <v>ОДНОРОДНЫЕ</v>
      </c>
      <c r="O24" s="24">
        <f t="shared" ref="O24:O25" si="11">D24*J24</f>
        <v>14515.200000000003</v>
      </c>
    </row>
    <row r="25" spans="1:15" s="8" customFormat="1">
      <c r="A25" s="23">
        <v>6</v>
      </c>
      <c r="B25" s="20" t="s">
        <v>30</v>
      </c>
      <c r="C25" s="21" t="s">
        <v>32</v>
      </c>
      <c r="D25" s="22">
        <v>20000</v>
      </c>
      <c r="E25" s="24">
        <v>17.899999999999999</v>
      </c>
      <c r="F25" s="24">
        <v>16.3</v>
      </c>
      <c r="G25" s="24">
        <v>17.100000000000001</v>
      </c>
      <c r="H25" s="24"/>
      <c r="I25" s="24"/>
      <c r="J25" s="24">
        <f t="shared" si="6"/>
        <v>17.100000000000001</v>
      </c>
      <c r="K25" s="23">
        <f t="shared" si="7"/>
        <v>3</v>
      </c>
      <c r="L25" s="23">
        <f t="shared" si="8"/>
        <v>0.79999999999995597</v>
      </c>
      <c r="M25" s="23">
        <f t="shared" si="9"/>
        <v>4.6783625730991574</v>
      </c>
      <c r="N25" s="23" t="str">
        <f t="shared" si="10"/>
        <v>ОДНОРОДНЫЕ</v>
      </c>
      <c r="O25" s="24">
        <f t="shared" si="11"/>
        <v>342000</v>
      </c>
    </row>
    <row r="26" spans="1:15" s="8" customFormat="1" ht="14.4" customHeight="1">
      <c r="A26" s="23">
        <v>7</v>
      </c>
      <c r="B26" s="20" t="s">
        <v>36</v>
      </c>
      <c r="C26" s="21"/>
      <c r="D26" s="27"/>
      <c r="E26" s="16">
        <v>869502.8</v>
      </c>
      <c r="F26" s="16">
        <v>791001.4</v>
      </c>
      <c r="G26" s="16">
        <v>830258.6</v>
      </c>
      <c r="H26" s="14"/>
      <c r="I26" s="6"/>
      <c r="J26" s="6">
        <f>AVERAGE(E26:I26)</f>
        <v>830254.26666666672</v>
      </c>
      <c r="K26" s="7">
        <f>COUNT(E26:I26)</f>
        <v>3</v>
      </c>
      <c r="L26" s="7">
        <f>STDEV(E26:I26)</f>
        <v>39250.700179399602</v>
      </c>
      <c r="M26" s="7">
        <f>L26/J26*100</f>
        <v>4.7275517579674302</v>
      </c>
      <c r="N26" s="7" t="str">
        <f>IF(M26&lt;33,"ОДНОРОДНЫЕ","НЕОДНОРОДНЫЕ")</f>
        <v>ОДНОРОДНЫЕ</v>
      </c>
      <c r="O26" s="6">
        <f>D26*J26</f>
        <v>0</v>
      </c>
    </row>
    <row r="27" spans="1:15" s="10" customFormat="1">
      <c r="A27" s="8"/>
      <c r="B27" s="8"/>
      <c r="C27" s="8"/>
      <c r="D27" s="8"/>
      <c r="E27" s="9"/>
      <c r="F27" s="9"/>
      <c r="G27" s="9"/>
      <c r="H27" s="9"/>
      <c r="I27" s="9"/>
      <c r="J27" s="9"/>
      <c r="K27" s="8"/>
      <c r="L27" s="8"/>
      <c r="M27" s="8"/>
      <c r="N27" s="8"/>
      <c r="O27" s="9"/>
    </row>
    <row r="28" spans="1:15" s="38" customFormat="1" ht="31.8" customHeight="1">
      <c r="A28" s="31" t="s">
        <v>42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s="38" customFormat="1" ht="31.8" customHeight="1">
      <c r="A29" s="31" t="s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s="38" customFormat="1" ht="17.399999999999999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s="38" customFormat="1" ht="31.8" customHeight="1">
      <c r="A31" s="40" t="s">
        <v>43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</sheetData>
  <mergeCells count="17"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31:O31"/>
  </mergeCells>
  <conditionalFormatting sqref="N26">
    <cfRule type="containsText" dxfId="11" priority="10" operator="containsText" text="НЕ">
      <formula>NOT(ISERROR(SEARCH("НЕ",N26)))</formula>
    </cfRule>
    <cfRule type="containsText" dxfId="10" priority="11" operator="containsText" text="ОДНОРОДНЫЕ">
      <formula>NOT(ISERROR(SEARCH("ОДНОРОДНЫЕ",N26)))</formula>
    </cfRule>
    <cfRule type="containsText" dxfId="9" priority="12" operator="containsText" text="НЕОДНОРОДНЫЕ">
      <formula>NOT(ISERROR(SEARCH("НЕОДНОРОДНЫЕ",N26)))</formula>
    </cfRule>
  </conditionalFormatting>
  <conditionalFormatting sqref="N26">
    <cfRule type="containsText" dxfId="8" priority="7" operator="containsText" text="НЕОДНОРОДНЫЕ">
      <formula>NOT(ISERROR(SEARCH("НЕОДНОРОДНЫЕ",N26)))</formula>
    </cfRule>
    <cfRule type="containsText" dxfId="7" priority="8" operator="containsText" text="ОДНОРОДНЫЕ">
      <formula>NOT(ISERROR(SEARCH("ОДНОРОДНЫЕ",N26)))</formula>
    </cfRule>
    <cfRule type="containsText" dxfId="6" priority="9" operator="containsText" text="НЕОДНОРОДНЫЕ">
      <formula>NOT(ISERROR(SEARCH("НЕОДНОРОДНЫЕ",N26)))</formula>
    </cfRule>
  </conditionalFormatting>
  <conditionalFormatting sqref="N20:N25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5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2021-08-30T01:10:30Z</dcterms:modified>
</cp:coreProperties>
</file>