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4" i="1"/>
  <c r="K24"/>
  <c r="J24"/>
  <c r="O24" s="1"/>
  <c r="L23"/>
  <c r="K23"/>
  <c r="J23"/>
  <c r="O23" s="1"/>
  <c r="J25"/>
  <c r="O25" s="1"/>
  <c r="K25"/>
  <c r="L25"/>
  <c r="J26"/>
  <c r="O26" s="1"/>
  <c r="K26"/>
  <c r="L26"/>
  <c r="J22"/>
  <c r="O22" s="1"/>
  <c r="K22"/>
  <c r="L22"/>
  <c r="K21"/>
  <c r="L20"/>
  <c r="K20"/>
  <c r="J20"/>
  <c r="M23" l="1"/>
  <c r="N23" s="1"/>
  <c r="M24"/>
  <c r="N24" s="1"/>
  <c r="M22"/>
  <c r="N22" s="1"/>
  <c r="M25"/>
  <c r="N25" s="1"/>
  <c r="M26"/>
  <c r="N26" s="1"/>
  <c r="L21"/>
  <c r="J21"/>
  <c r="O21" s="1"/>
  <c r="M20"/>
  <c r="N20" s="1"/>
  <c r="O20"/>
  <c r="C17" l="1"/>
  <c r="M21"/>
  <c r="N21" s="1"/>
</calcChain>
</file>

<file path=xl/sharedStrings.xml><?xml version="1.0" encoding="utf-8"?>
<sst xmlns="http://schemas.openxmlformats.org/spreadsheetml/2006/main" count="54" uniqueCount="45">
  <si>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</si>
  <si>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</si>
  <si>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</si>
  <si>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</si>
  <si>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</si>
  <si>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</si>
  <si>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</si>
  <si>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</si>
  <si>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</si>
  <si>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</si>
  <si>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</si>
  <si>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</si>
  <si>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</si>
  <si>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</si>
  <si>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</si>
  <si>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</si>
  <si>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</si>
  <si>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</si>
  <si>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</si>
  <si>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</si>
  <si>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</si>
  <si>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</si>
  <si>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</si>
  <si>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</si>
  <si>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</si>
  <si>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Антитела класса IgG к вирусу краснухи</t>
  </si>
  <si>
    <t>Антитела класса IgМ к вирусу краснухи</t>
  </si>
  <si>
    <t>Количественное определения  ДНК вируса гепатита В</t>
  </si>
  <si>
    <t>Количественное определения  РНК вируса гепатита С</t>
  </si>
  <si>
    <t>Скрин-титр ВПЧ - выявление и количественное определение ДНК вирусов папилломы человека без типирования</t>
  </si>
  <si>
    <t xml:space="preserve">Хламидия трахоматис качественное определение ДНК </t>
  </si>
  <si>
    <t>ИТОГО:</t>
  </si>
  <si>
    <t>КП вх.3577 от 25.08.2021</t>
  </si>
  <si>
    <t>Сайт https://gemotest.ru/irkutsk/catalog/</t>
  </si>
  <si>
    <t>Сайт https://helix.ru/catalog</t>
  </si>
  <si>
    <t>Сайт https://www.invitro.ru/analizes</t>
  </si>
  <si>
    <t>Сайт https://igcmd.ru/search/?q</t>
  </si>
  <si>
    <t>к Извещению о проведении закупки</t>
  </si>
  <si>
    <t>№ 210-21н</t>
  </si>
  <si>
    <t>на оказание услуг по проведению лабораторных исследований путем запроса котировок в электронной форме,</t>
  </si>
  <si>
    <t xml:space="preserve"> участниками которого могут являться только субъекты малого и среднего предпринимательства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</si>
  <si>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</si>
  <si>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</si>
  <si>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1 022 900,00 (один миллион двадцать две тысячи девятьсот) рублей.</t>
  </si>
  <si>
    <t>усл.ед.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</si>
</sst>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topLeftCell="A7" zoomScale="85" zoomScaleNormal="85" zoomScalePageLayoutView="70" workbookViewId="0">
      <selection sqref="A1:O31"/>
    </sheetView>
  </sheetViews>
  <sheetFormatPr defaultColWidth="9.109375" defaultRowHeight="14.4"/>
  <cols>
    <col min="1" max="1" width="9.109375" style="2"/>
    <col min="2" max="2" width="34.21875" style="2" customWidth="1"/>
    <col min="3" max="4" width="9.109375" style="2"/>
    <col min="5" max="5" width="14.88671875" style="3" customWidth="1"/>
    <col min="6" max="9" width="14.6640625" style="3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27" t="s">
        <v>41</v>
      </c>
    </row>
    <row r="2" spans="1:15">
      <c r="A2" s="11"/>
      <c r="B2" s="11"/>
      <c r="C2" s="11"/>
      <c r="D2" s="11"/>
      <c r="K2" s="11"/>
      <c r="L2" s="11"/>
      <c r="M2" s="11"/>
      <c r="N2" s="11"/>
      <c r="O2" s="27" t="s">
        <v>37</v>
      </c>
    </row>
    <row r="3" spans="1:15">
      <c r="A3" s="11"/>
      <c r="B3" s="11"/>
      <c r="C3" s="11"/>
      <c r="D3" s="11"/>
      <c r="K3" s="11"/>
      <c r="L3" s="11"/>
      <c r="M3" s="11"/>
      <c r="N3" s="11"/>
      <c r="O3" s="27" t="s">
        <v>39</v>
      </c>
    </row>
    <row r="4" spans="1:15">
      <c r="A4" s="14"/>
      <c r="B4" s="14"/>
      <c r="C4" s="14"/>
      <c r="D4" s="14"/>
      <c r="K4" s="14"/>
      <c r="L4" s="14"/>
      <c r="M4" s="14"/>
      <c r="N4" s="14"/>
      <c r="O4" s="27" t="s">
        <v>40</v>
      </c>
    </row>
    <row r="5" spans="1:15" ht="15" customHeight="1">
      <c r="A5" s="11"/>
      <c r="B5" s="11"/>
      <c r="C5" s="11"/>
      <c r="D5" s="11"/>
      <c r="K5" s="11"/>
      <c r="L5" s="11"/>
      <c r="M5" s="11"/>
      <c r="N5" s="11"/>
      <c r="O5" s="27" t="s">
        <v>38</v>
      </c>
    </row>
    <row r="6" spans="1:15">
      <c r="A6" s="11"/>
      <c r="B6" s="11"/>
      <c r="C6" s="11"/>
      <c r="D6" s="11"/>
      <c r="K6" s="11"/>
      <c r="L6" s="11"/>
      <c r="M6" s="11"/>
      <c r="N6" s="11"/>
    </row>
    <row r="7" spans="1:15">
      <c r="A7" s="11"/>
      <c r="B7" s="11"/>
      <c r="C7" s="11"/>
      <c r="D7" s="11"/>
      <c r="K7" s="11"/>
      <c r="L7" s="11"/>
      <c r="M7" s="11"/>
      <c r="N7" s="11"/>
    </row>
    <row r="8" spans="1:15" s="8" customFormat="1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9" t="s">
        <v>16</v>
      </c>
    </row>
    <row r="9" spans="1:15" s="8" customFormat="1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21</v>
      </c>
    </row>
    <row r="10" spans="1:15" s="8" customFormat="1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17</v>
      </c>
    </row>
    <row r="11" spans="1:15" s="8" customFormat="1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7"/>
    </row>
    <row r="12" spans="1:15" s="8" customFormat="1" ht="28.8" customHeight="1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29" t="s">
        <v>20</v>
      </c>
      <c r="M12" s="29"/>
      <c r="N12" s="6"/>
      <c r="O12" s="4" t="s">
        <v>18</v>
      </c>
    </row>
    <row r="13" spans="1:15" ht="18">
      <c r="O13" s="5"/>
    </row>
    <row r="14" spans="1:15" ht="18"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"/>
    </row>
    <row r="17" spans="1:15" s="13" customFormat="1" ht="62.4" customHeight="1">
      <c r="A17" s="33" t="s">
        <v>14</v>
      </c>
      <c r="B17" s="34"/>
      <c r="C17" s="35">
        <f>SUMIF(O20:O26,"&gt;0")</f>
        <v>1552900</v>
      </c>
      <c r="D17" s="34"/>
      <c r="E17" s="21" t="s">
        <v>32</v>
      </c>
      <c r="F17" s="21" t="s">
        <v>35</v>
      </c>
      <c r="G17" s="21" t="s">
        <v>33</v>
      </c>
      <c r="H17" s="22" t="s">
        <v>34</v>
      </c>
      <c r="I17" s="22" t="s">
        <v>36</v>
      </c>
      <c r="J17" s="21"/>
      <c r="K17" s="23"/>
      <c r="L17" s="23"/>
      <c r="M17" s="23"/>
      <c r="N17" s="23"/>
      <c r="O17" s="21"/>
    </row>
    <row r="18" spans="1:15" s="13" customFormat="1" ht="30" customHeight="1">
      <c r="A18" s="38" t="s">
        <v>0</v>
      </c>
      <c r="B18" s="38" t="s">
        <v>1</v>
      </c>
      <c r="C18" s="38" t="s">
        <v>2</v>
      </c>
      <c r="D18" s="38"/>
      <c r="E18" s="21" t="s">
        <v>5</v>
      </c>
      <c r="F18" s="21" t="s">
        <v>7</v>
      </c>
      <c r="G18" s="21" t="s">
        <v>8</v>
      </c>
      <c r="H18" s="21" t="s">
        <v>22</v>
      </c>
      <c r="I18" s="21" t="s">
        <v>23</v>
      </c>
      <c r="J18" s="36" t="s">
        <v>15</v>
      </c>
      <c r="K18" s="38" t="s">
        <v>11</v>
      </c>
      <c r="L18" s="38" t="s">
        <v>12</v>
      </c>
      <c r="M18" s="38" t="s">
        <v>13</v>
      </c>
      <c r="N18" s="38" t="s">
        <v>9</v>
      </c>
      <c r="O18" s="32" t="s">
        <v>10</v>
      </c>
    </row>
    <row r="19" spans="1:15" s="13" customFormat="1" ht="13.8">
      <c r="A19" s="38"/>
      <c r="B19" s="39"/>
      <c r="C19" s="24" t="s">
        <v>3</v>
      </c>
      <c r="D19" s="24" t="s">
        <v>4</v>
      </c>
      <c r="E19" s="21" t="s">
        <v>6</v>
      </c>
      <c r="F19" s="21" t="s">
        <v>6</v>
      </c>
      <c r="G19" s="21" t="s">
        <v>6</v>
      </c>
      <c r="H19" s="21" t="s">
        <v>6</v>
      </c>
      <c r="I19" s="21" t="s">
        <v>6</v>
      </c>
      <c r="J19" s="37"/>
      <c r="K19" s="38"/>
      <c r="L19" s="38"/>
      <c r="M19" s="38"/>
      <c r="N19" s="38"/>
      <c r="O19" s="32"/>
    </row>
    <row r="20" spans="1:15" s="20" customFormat="1" ht="17.399999999999999" customHeight="1">
      <c r="A20" s="15">
        <v>1</v>
      </c>
      <c r="B20" s="26" t="s">
        <v>25</v>
      </c>
      <c r="C20" s="12" t="s">
        <v>44</v>
      </c>
      <c r="D20" s="12">
        <v>400</v>
      </c>
      <c r="E20" s="25">
        <v>220</v>
      </c>
      <c r="F20" s="19">
        <v>430</v>
      </c>
      <c r="G20" s="19">
        <v>400</v>
      </c>
      <c r="H20" s="19">
        <v>400</v>
      </c>
      <c r="I20" s="19">
        <v>500</v>
      </c>
      <c r="J20" s="19">
        <f t="shared" ref="J20:J26" si="0">AVERAGE(E20:I20)</f>
        <v>390</v>
      </c>
      <c r="K20" s="17">
        <f t="shared" ref="K20:K26" si="1">COUNT(E20:I20)</f>
        <v>5</v>
      </c>
      <c r="L20" s="17">
        <f t="shared" ref="L20:L26" si="2">STDEV(E20:I20)</f>
        <v>103.440804327886</v>
      </c>
      <c r="M20" s="17">
        <f t="shared" ref="M20:M24" si="3">L20/J20*100</f>
        <v>26.523283160996407</v>
      </c>
      <c r="N20" s="17" t="str">
        <f t="shared" ref="N20:N24" si="4">IF(M20&lt;33,"ОДНОРОДНЫЕ","НЕОДНОРОДНЫЕ")</f>
        <v>ОДНОРОДНЫЕ</v>
      </c>
      <c r="O20" s="19">
        <f t="shared" ref="O20:O26" si="5">D20*J20</f>
        <v>156000</v>
      </c>
    </row>
    <row r="21" spans="1:15" s="20" customFormat="1" ht="17.399999999999999" customHeight="1">
      <c r="A21" s="15">
        <v>2</v>
      </c>
      <c r="B21" s="26" t="s">
        <v>26</v>
      </c>
      <c r="C21" s="12" t="s">
        <v>44</v>
      </c>
      <c r="D21" s="12">
        <v>400</v>
      </c>
      <c r="E21" s="25">
        <v>220</v>
      </c>
      <c r="F21" s="19">
        <v>570</v>
      </c>
      <c r="G21" s="19">
        <v>540</v>
      </c>
      <c r="H21" s="19">
        <v>470</v>
      </c>
      <c r="I21" s="19">
        <v>500</v>
      </c>
      <c r="J21" s="19">
        <f t="shared" si="0"/>
        <v>460</v>
      </c>
      <c r="K21" s="17">
        <f t="shared" si="1"/>
        <v>5</v>
      </c>
      <c r="L21" s="17">
        <f t="shared" si="2"/>
        <v>139.46325680981354</v>
      </c>
      <c r="M21" s="17">
        <f t="shared" si="3"/>
        <v>30.318099306481205</v>
      </c>
      <c r="N21" s="17" t="str">
        <f t="shared" si="4"/>
        <v>ОДНОРОДНЫЕ</v>
      </c>
      <c r="O21" s="19">
        <f t="shared" si="5"/>
        <v>184000</v>
      </c>
    </row>
    <row r="22" spans="1:15" s="20" customFormat="1" ht="30.6" customHeight="1">
      <c r="A22" s="15">
        <v>3</v>
      </c>
      <c r="B22" s="16" t="s">
        <v>30</v>
      </c>
      <c r="C22" s="12" t="s">
        <v>44</v>
      </c>
      <c r="D22" s="18">
        <v>700</v>
      </c>
      <c r="E22" s="19">
        <v>165</v>
      </c>
      <c r="F22" s="19">
        <v>300</v>
      </c>
      <c r="G22" s="19">
        <v>300</v>
      </c>
      <c r="H22" s="19">
        <v>290</v>
      </c>
      <c r="I22" s="19">
        <v>400</v>
      </c>
      <c r="J22" s="19">
        <f t="shared" si="0"/>
        <v>291</v>
      </c>
      <c r="K22" s="17">
        <f t="shared" si="1"/>
        <v>5</v>
      </c>
      <c r="L22" s="17">
        <f t="shared" si="2"/>
        <v>83.546394296821688</v>
      </c>
      <c r="M22" s="17">
        <f>L22/J22*100</f>
        <v>28.710101132928418</v>
      </c>
      <c r="N22" s="17" t="str">
        <f>IF(M22&lt;33,"ОДНОРОДНЫЕ","НЕОДНОРОДНЫЕ")</f>
        <v>ОДНОРОДНЫЕ</v>
      </c>
      <c r="O22" s="19">
        <f t="shared" si="5"/>
        <v>203700</v>
      </c>
    </row>
    <row r="23" spans="1:15" s="20" customFormat="1" ht="25.8" customHeight="1">
      <c r="A23" s="15">
        <v>4</v>
      </c>
      <c r="B23" s="26" t="s">
        <v>27</v>
      </c>
      <c r="C23" s="12" t="s">
        <v>44</v>
      </c>
      <c r="D23" s="12">
        <v>30</v>
      </c>
      <c r="E23" s="25">
        <v>1320</v>
      </c>
      <c r="F23" s="19">
        <v>2730</v>
      </c>
      <c r="G23" s="19">
        <v>2830</v>
      </c>
      <c r="H23" s="19">
        <v>2795</v>
      </c>
      <c r="I23" s="19">
        <v>1600</v>
      </c>
      <c r="J23" s="19">
        <f t="shared" si="0"/>
        <v>2255</v>
      </c>
      <c r="K23" s="17">
        <f t="shared" si="1"/>
        <v>5</v>
      </c>
      <c r="L23" s="17">
        <f t="shared" si="2"/>
        <v>733.33143939149375</v>
      </c>
      <c r="M23" s="17">
        <f t="shared" si="3"/>
        <v>32.520241214700391</v>
      </c>
      <c r="N23" s="17" t="str">
        <f t="shared" si="4"/>
        <v>ОДНОРОДНЫЕ</v>
      </c>
      <c r="O23" s="19">
        <f t="shared" si="5"/>
        <v>67650</v>
      </c>
    </row>
    <row r="24" spans="1:15" s="20" customFormat="1" ht="25.2" customHeight="1">
      <c r="A24" s="15">
        <v>5</v>
      </c>
      <c r="B24" s="26" t="s">
        <v>28</v>
      </c>
      <c r="C24" s="12" t="s">
        <v>44</v>
      </c>
      <c r="D24" s="12">
        <v>30</v>
      </c>
      <c r="E24" s="25">
        <v>1060</v>
      </c>
      <c r="F24" s="19">
        <v>2770</v>
      </c>
      <c r="G24" s="19">
        <v>2640</v>
      </c>
      <c r="H24" s="19">
        <v>2755</v>
      </c>
      <c r="I24" s="19">
        <v>2200</v>
      </c>
      <c r="J24" s="19">
        <f t="shared" si="0"/>
        <v>2285</v>
      </c>
      <c r="K24" s="17">
        <f t="shared" si="1"/>
        <v>5</v>
      </c>
      <c r="L24" s="17">
        <f t="shared" si="2"/>
        <v>722.84161474004804</v>
      </c>
      <c r="M24" s="17">
        <f t="shared" si="3"/>
        <v>31.634206334356591</v>
      </c>
      <c r="N24" s="17" t="str">
        <f t="shared" si="4"/>
        <v>ОДНОРОДНЫЕ</v>
      </c>
      <c r="O24" s="19">
        <f t="shared" si="5"/>
        <v>68550</v>
      </c>
    </row>
    <row r="25" spans="1:15" s="20" customFormat="1" ht="40.200000000000003" customHeight="1">
      <c r="A25" s="15">
        <v>6</v>
      </c>
      <c r="B25" s="26" t="s">
        <v>29</v>
      </c>
      <c r="C25" s="12" t="s">
        <v>44</v>
      </c>
      <c r="D25" s="12">
        <v>1000</v>
      </c>
      <c r="E25" s="25">
        <v>660</v>
      </c>
      <c r="F25" s="19">
        <v>920</v>
      </c>
      <c r="G25" s="19">
        <v>890</v>
      </c>
      <c r="H25" s="19">
        <v>895</v>
      </c>
      <c r="I25" s="19">
        <v>1000</v>
      </c>
      <c r="J25" s="19">
        <f t="shared" si="0"/>
        <v>873</v>
      </c>
      <c r="K25" s="17">
        <f t="shared" si="1"/>
        <v>5</v>
      </c>
      <c r="L25" s="17">
        <f t="shared" si="2"/>
        <v>126.96456198483102</v>
      </c>
      <c r="M25" s="17">
        <f t="shared" ref="M25:M26" si="6">L25/J25*100</f>
        <v>14.543477890587747</v>
      </c>
      <c r="N25" s="17" t="str">
        <f t="shared" ref="N25:N26" si="7">IF(M25&lt;33,"ОДНОРОДНЫЕ","НЕОДНОРОДНЫЕ")</f>
        <v>ОДНОРОДНЫЕ</v>
      </c>
      <c r="O25" s="19">
        <f t="shared" si="5"/>
        <v>873000</v>
      </c>
    </row>
    <row r="26" spans="1:15" s="20" customFormat="1" ht="17.399999999999999" customHeight="1">
      <c r="A26" s="15">
        <v>7</v>
      </c>
      <c r="B26" s="16" t="s">
        <v>31</v>
      </c>
      <c r="C26" s="17"/>
      <c r="D26" s="18"/>
      <c r="E26" s="25">
        <v>1022900</v>
      </c>
      <c r="F26" s="19">
        <v>1695000</v>
      </c>
      <c r="G26" s="19">
        <v>1640100</v>
      </c>
      <c r="H26" s="19">
        <v>1612500</v>
      </c>
      <c r="I26" s="19">
        <v>1794000</v>
      </c>
      <c r="J26" s="19">
        <f t="shared" si="0"/>
        <v>1552900</v>
      </c>
      <c r="K26" s="17">
        <f t="shared" si="1"/>
        <v>5</v>
      </c>
      <c r="L26" s="17">
        <f t="shared" si="2"/>
        <v>304293.28779978043</v>
      </c>
      <c r="M26" s="17">
        <f t="shared" si="6"/>
        <v>19.595163101280214</v>
      </c>
      <c r="N26" s="17" t="str">
        <f t="shared" si="7"/>
        <v>ОДНОРОДНЫЕ</v>
      </c>
      <c r="O26" s="19">
        <f t="shared" si="5"/>
        <v>0</v>
      </c>
    </row>
    <row r="27" spans="1:15" s="8" customFormat="1">
      <c r="A27" s="6"/>
      <c r="B27" s="6"/>
      <c r="C27" s="6"/>
      <c r="D27" s="6"/>
      <c r="E27" s="7"/>
      <c r="F27" s="7"/>
      <c r="G27" s="7"/>
      <c r="H27" s="7"/>
      <c r="I27" s="7"/>
      <c r="J27" s="7"/>
      <c r="K27" s="6"/>
      <c r="L27" s="6"/>
      <c r="M27" s="6"/>
      <c r="N27" s="6"/>
      <c r="O27" s="7"/>
    </row>
    <row r="28" spans="1:15" s="28" customFormat="1" ht="14.4" customHeight="1">
      <c r="A28" s="31" t="s">
        <v>42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s="28" customFormat="1" ht="18.75" customHeight="1">
      <c r="A29" s="31" t="s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5" s="28" customFormat="1" ht="13.8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s="28" customFormat="1" ht="18" customHeight="1">
      <c r="A31" s="40" t="s">
        <v>43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</sheetData>
  <mergeCells count="17">
    <mergeCell ref="A31:O31"/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26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6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2021-08-27T04:28:23Z</dcterms:modified>
</cp:coreProperties>
</file>